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Šī_darbgrāmata" defaultThemeVersion="124226"/>
  <bookViews>
    <workbookView xWindow="2775" yWindow="8160" windowWidth="19440" windowHeight="12015"/>
  </bookViews>
  <sheets>
    <sheet name="budzets" sheetId="1" r:id="rId1"/>
    <sheet name="ĀM_25" sheetId="2" state="hidden" r:id="rId2"/>
    <sheet name="ĀM_26" sheetId="3" state="hidden" r:id="rId3"/>
    <sheet name="ĀM_27" sheetId="4" state="hidden" r:id="rId4"/>
    <sheet name="ĀM_28" sheetId="5" state="hidden" r:id="rId5"/>
    <sheet name="ĀM_29" sheetId="6" state="hidden" r:id="rId6"/>
    <sheet name="ĀM_30" sheetId="7" state="hidden" r:id="rId7"/>
    <sheet name="ĀM_31" sheetId="8" state="hidden" r:id="rId8"/>
    <sheet name="LV100_reģioni_98" sheetId="9" state="hidden" r:id="rId9"/>
    <sheet name="LV100_reģioni_99" sheetId="10" state="hidden" r:id="rId10"/>
    <sheet name="LV100_reģioni_100" sheetId="11" state="hidden" r:id="rId11"/>
    <sheet name="LV100_reģioni_101" sheetId="12" state="hidden" r:id="rId12"/>
    <sheet name="LV100_reģioni_102" sheetId="13" state="hidden" r:id="rId13"/>
    <sheet name="Sheet1" sheetId="14" r:id="rId14"/>
  </sheets>
  <definedNames>
    <definedName name="_xlnm._FilterDatabase" localSheetId="0" hidden="1">budzets!#REF!</definedName>
    <definedName name="_xlnm.Print_Titles" localSheetId="0">budzets!$14:$14</definedName>
    <definedName name="OLE_LINK1" localSheetId="0">budzets!$B$176</definedName>
    <definedName name="OLE_LINK9" localSheetId="0">budzets!$B$169</definedName>
    <definedName name="Z_0B104698_2FD4_44DD_BF08_BD68C088EA21_.wvu.PrintTitles" localSheetId="0" hidden="1">budzets!$14:$14</definedName>
    <definedName name="Z_1BA59072_FCF9_46DF_B440_FB3D1763C0BC_.wvu.PrintTitles" localSheetId="0" hidden="1">budzets!$14:$14</definedName>
    <definedName name="Z_2D966EAE_590B_4C9D_8DFB_42BDC75BF180_.wvu.PrintTitles" localSheetId="0" hidden="1">budzets!$14:$14</definedName>
    <definedName name="Z_98B7D521_35CD_4623_A7A2_408395496086_.wvu.PrintTitles" localSheetId="0" hidden="1">budzets!$14:$14</definedName>
    <definedName name="Z_A5660CBF_AA2E_4C85_940C_E63D35D6C445_.wvu.PrintTitles" localSheetId="0" hidden="1">budzets!$14:$14</definedName>
    <definedName name="Z_E9D56418_2C2F_431C_AF83_1C0403CF366D_.wvu.PrintTitles" localSheetId="0" hidden="1">budzets!$14:$14</definedName>
    <definedName name="Z_F8CF9E0D_0E2B_4BEC_9761_7CAB6D65D6B0_.wvu.PrintTitles" localSheetId="0" hidden="1">budzets!$14:$14</definedName>
  </definedNames>
  <calcPr calcId="145621" fullPrecision="0"/>
  <customWorkbookViews>
    <customWorkbookView name="Dainis Pudelis - Personal View" guid="{F8CF9E0D-0E2B-4BEC-9761-7CAB6D65D6B0}" mergeInterval="0" personalView="1" maximized="1" xWindow="-8" yWindow="-8" windowWidth="1936" windowHeight="1056" activeSheetId="1"/>
    <customWorkbookView name="Inese Lismane - Personal View" guid="{0B104698-2FD4-44DD-BF08-BD68C088EA21}" mergeInterval="0" personalView="1" maximized="1" windowWidth="1276" windowHeight="847" activeSheetId="1"/>
    <customWorkbookView name="Dzintra Rozīte - personīgais skats" guid="{1BA59072-FCF9-46DF-B440-FB3D1763C0BC}" mergeInterval="0" personalView="1" maximized="1" xWindow="1" yWindow="1" windowWidth="1676" windowHeight="681" activeSheetId="1"/>
    <customWorkbookView name="Anete Beriņa - personīgais skats" guid="{98B7D521-35CD-4623-A7A2-408395496086}" mergeInterval="0" personalView="1" maximized="1" xWindow="1" yWindow="1" windowWidth="1231" windowHeight="912" activeSheetId="1"/>
    <customWorkbookView name="IlzeT - personīgais skats" guid="{E9D56418-2C2F-431C-AF83-1C0403CF366D}" mergeInterval="0" personalView="1" maximized="1" xWindow="1" yWindow="1" windowWidth="1872" windowHeight="838" activeSheetId="1"/>
    <customWorkbookView name="Daina Vaivare - Personal View" guid="{A5660CBF-AA2E-4C85-940C-E63D35D6C445}" mergeInterval="0" personalView="1" maximized="1" windowWidth="1262" windowHeight="561" activeSheetId="1"/>
    <customWorkbookView name="DainaA - personīgais skats" guid="{2D966EAE-590B-4C9D-8DFB-42BDC75BF180}" mergeInterval="0" personalView="1" maximized="1" xWindow="1" yWindow="1" windowWidth="1916" windowHeight="850" activeSheetId="1"/>
  </customWorkbookViews>
</workbook>
</file>

<file path=xl/calcChain.xml><?xml version="1.0" encoding="utf-8"?>
<calcChain xmlns="http://schemas.openxmlformats.org/spreadsheetml/2006/main">
  <c r="I132" i="1"/>
  <c r="A18" l="1"/>
  <c r="A153"/>
  <c r="A154" s="1"/>
  <c r="A155" s="1"/>
  <c r="A157" s="1"/>
  <c r="A68"/>
  <c r="A70" s="1"/>
  <c r="A71" s="1"/>
  <c r="A73" s="1"/>
  <c r="A74" s="1"/>
  <c r="I68"/>
  <c r="D16" l="1"/>
  <c r="D22"/>
  <c r="D26"/>
  <c r="D30"/>
  <c r="D37"/>
  <c r="D36" s="1"/>
  <c r="D40"/>
  <c r="D46"/>
  <c r="D55"/>
  <c r="D64"/>
  <c r="D69"/>
  <c r="D72"/>
  <c r="F110"/>
  <c r="E101"/>
  <c r="F91"/>
  <c r="G91"/>
  <c r="H91"/>
  <c r="D91"/>
  <c r="E91"/>
  <c r="G81"/>
  <c r="F36"/>
  <c r="G36"/>
  <c r="H36"/>
  <c r="I78"/>
  <c r="I79"/>
  <c r="I80"/>
  <c r="D60" l="1"/>
  <c r="I21"/>
  <c r="I77"/>
  <c r="D130"/>
  <c r="I111"/>
  <c r="I96" l="1"/>
  <c r="I76"/>
  <c r="H64"/>
  <c r="E64"/>
  <c r="A80"/>
  <c r="A82" s="1"/>
  <c r="A83" s="1"/>
  <c r="A84" s="1"/>
  <c r="A85" s="1"/>
  <c r="A86" s="1"/>
  <c r="A88" s="1"/>
  <c r="A89" s="1"/>
  <c r="A92" s="1"/>
  <c r="A93" s="1"/>
  <c r="A94" s="1"/>
  <c r="A95" s="1"/>
  <c r="E87"/>
  <c r="F87"/>
  <c r="G87"/>
  <c r="H87"/>
  <c r="D87"/>
  <c r="I88"/>
  <c r="G72"/>
  <c r="H72"/>
  <c r="F64"/>
  <c r="G64"/>
  <c r="A96" l="1"/>
  <c r="A98" s="1"/>
  <c r="A99" s="1"/>
  <c r="A100" s="1"/>
  <c r="A102" s="1"/>
  <c r="A103" s="1"/>
  <c r="A104" s="1"/>
  <c r="A105" s="1"/>
  <c r="A106" s="1"/>
  <c r="A107" s="1"/>
  <c r="A108" s="1"/>
  <c r="A109" s="1"/>
  <c r="A111" s="1"/>
  <c r="A112" s="1"/>
  <c r="A114" s="1"/>
  <c r="A115" s="1"/>
  <c r="A117" s="1"/>
  <c r="A118" s="1"/>
  <c r="A119" s="1"/>
  <c r="A120" s="1"/>
  <c r="A121" s="1"/>
  <c r="A122" s="1"/>
  <c r="A123" s="1"/>
  <c r="A125" s="1"/>
  <c r="A126" s="1"/>
  <c r="A127" s="1"/>
  <c r="A128" s="1"/>
  <c r="A129" s="1"/>
  <c r="A130" s="1"/>
  <c r="A131" s="1"/>
  <c r="A134" s="1"/>
  <c r="A135" s="1"/>
  <c r="A136" s="1"/>
  <c r="I87"/>
  <c r="E116" l="1"/>
  <c r="F116"/>
  <c r="G116"/>
  <c r="H116"/>
  <c r="D116"/>
  <c r="E55"/>
  <c r="F55"/>
  <c r="G55"/>
  <c r="H55"/>
  <c r="E156"/>
  <c r="F156"/>
  <c r="G156"/>
  <c r="H156"/>
  <c r="D156"/>
  <c r="E139"/>
  <c r="F139"/>
  <c r="G139"/>
  <c r="H139"/>
  <c r="D139"/>
  <c r="I142"/>
  <c r="I135"/>
  <c r="H81" l="1"/>
  <c r="I157"/>
  <c r="F152"/>
  <c r="G152"/>
  <c r="H152"/>
  <c r="I149"/>
  <c r="I148"/>
  <c r="I147"/>
  <c r="I154"/>
  <c r="I153"/>
  <c r="I151"/>
  <c r="I140"/>
  <c r="I137"/>
  <c r="I136"/>
  <c r="I134"/>
  <c r="H124"/>
  <c r="E110"/>
  <c r="G110"/>
  <c r="H110"/>
  <c r="E113"/>
  <c r="F113"/>
  <c r="G113"/>
  <c r="H113"/>
  <c r="F101"/>
  <c r="G101"/>
  <c r="H101"/>
  <c r="D101"/>
  <c r="E97"/>
  <c r="F97"/>
  <c r="G97"/>
  <c r="H97"/>
  <c r="D97"/>
  <c r="E83"/>
  <c r="E81" s="1"/>
  <c r="D83"/>
  <c r="D81" s="1"/>
  <c r="I82"/>
  <c r="E69"/>
  <c r="F69"/>
  <c r="G69"/>
  <c r="G60" s="1"/>
  <c r="H69"/>
  <c r="H90" l="1"/>
  <c r="H60"/>
  <c r="I83"/>
  <c r="E46" l="1"/>
  <c r="F46"/>
  <c r="G46"/>
  <c r="H46"/>
  <c r="E40"/>
  <c r="F40"/>
  <c r="G40"/>
  <c r="H40"/>
  <c r="E30"/>
  <c r="F30"/>
  <c r="G30"/>
  <c r="H30"/>
  <c r="E26"/>
  <c r="F26"/>
  <c r="G26"/>
  <c r="H26"/>
  <c r="E22"/>
  <c r="F22"/>
  <c r="G22"/>
  <c r="H22"/>
  <c r="E16"/>
  <c r="F16"/>
  <c r="G16"/>
  <c r="H16"/>
  <c r="D152"/>
  <c r="E152"/>
  <c r="F81"/>
  <c r="E37"/>
  <c r="I152" l="1"/>
  <c r="I17" l="1"/>
  <c r="I18"/>
  <c r="I19"/>
  <c r="I23"/>
  <c r="I24"/>
  <c r="I25"/>
  <c r="I27"/>
  <c r="I28"/>
  <c r="I29"/>
  <c r="I31"/>
  <c r="I32"/>
  <c r="I33"/>
  <c r="I34"/>
  <c r="I35"/>
  <c r="E36"/>
  <c r="I38"/>
  <c r="I39"/>
  <c r="I41"/>
  <c r="I42"/>
  <c r="I43"/>
  <c r="I44"/>
  <c r="I45"/>
  <c r="I47"/>
  <c r="I48"/>
  <c r="I49"/>
  <c r="I50"/>
  <c r="I51"/>
  <c r="I52"/>
  <c r="I53"/>
  <c r="I54"/>
  <c r="I56"/>
  <c r="I57"/>
  <c r="I58"/>
  <c r="I62"/>
  <c r="I65"/>
  <c r="I66"/>
  <c r="I70"/>
  <c r="I71"/>
  <c r="E72"/>
  <c r="E60" s="1"/>
  <c r="F72"/>
  <c r="F60" s="1"/>
  <c r="I73"/>
  <c r="I74"/>
  <c r="I75"/>
  <c r="I85"/>
  <c r="I86"/>
  <c r="I92"/>
  <c r="I93"/>
  <c r="I94"/>
  <c r="I95"/>
  <c r="I98"/>
  <c r="I99"/>
  <c r="I100"/>
  <c r="I102"/>
  <c r="I103"/>
  <c r="I104"/>
  <c r="I105"/>
  <c r="I106"/>
  <c r="I107"/>
  <c r="I108"/>
  <c r="I109"/>
  <c r="D110"/>
  <c r="I112"/>
  <c r="D113"/>
  <c r="I114"/>
  <c r="I115"/>
  <c r="I117"/>
  <c r="I118"/>
  <c r="I122"/>
  <c r="I125"/>
  <c r="F126"/>
  <c r="E124"/>
  <c r="I128"/>
  <c r="I129"/>
  <c r="G130"/>
  <c r="I131"/>
  <c r="D133"/>
  <c r="E133"/>
  <c r="F133"/>
  <c r="I138"/>
  <c r="I141"/>
  <c r="I143"/>
  <c r="I144"/>
  <c r="I145"/>
  <c r="D146"/>
  <c r="E146"/>
  <c r="F146"/>
  <c r="G146"/>
  <c r="G132" s="1"/>
  <c r="H146"/>
  <c r="H132" s="1"/>
  <c r="H59" s="1"/>
  <c r="I150"/>
  <c r="I155"/>
  <c r="I158"/>
  <c r="I156" s="1"/>
  <c r="F132" l="1"/>
  <c r="I91"/>
  <c r="I101"/>
  <c r="I64"/>
  <c r="I16"/>
  <c r="H15"/>
  <c r="I116"/>
  <c r="I55"/>
  <c r="I139"/>
  <c r="D132"/>
  <c r="E132"/>
  <c r="I113"/>
  <c r="I97"/>
  <c r="E90"/>
  <c r="G124"/>
  <c r="G90" s="1"/>
  <c r="G59" s="1"/>
  <c r="F124"/>
  <c r="F90" s="1"/>
  <c r="I69"/>
  <c r="I46"/>
  <c r="I40"/>
  <c r="I22"/>
  <c r="I26"/>
  <c r="I30"/>
  <c r="I61"/>
  <c r="I130"/>
  <c r="I127"/>
  <c r="I126"/>
  <c r="I110"/>
  <c r="I72"/>
  <c r="I63"/>
  <c r="I146"/>
  <c r="I133"/>
  <c r="D124"/>
  <c r="D90" s="1"/>
  <c r="I84"/>
  <c r="I81" s="1"/>
  <c r="D59" l="1"/>
  <c r="I60"/>
  <c r="F59"/>
  <c r="F15" s="1"/>
  <c r="E59"/>
  <c r="E15" s="1"/>
  <c r="G15"/>
  <c r="I124"/>
  <c r="I90" s="1"/>
  <c r="I59" l="1"/>
  <c r="I37"/>
  <c r="D15"/>
  <c r="I36" l="1"/>
  <c r="I15" s="1"/>
</calcChain>
</file>

<file path=xl/sharedStrings.xml><?xml version="1.0" encoding="utf-8"?>
<sst xmlns="http://schemas.openxmlformats.org/spreadsheetml/2006/main" count="186" uniqueCount="178">
  <si>
    <t>Ekonomikas ministrija</t>
  </si>
  <si>
    <t>Zemkopības ministrija</t>
  </si>
  <si>
    <t>Iekšlietu ministrija</t>
  </si>
  <si>
    <t>Veselības ministrija</t>
  </si>
  <si>
    <t>Vides aizsardzības un reģionālās attīstības ministrija</t>
  </si>
  <si>
    <t>Izglītības un zinātnes ministrija</t>
  </si>
  <si>
    <t>Ārlietu ministrija</t>
  </si>
  <si>
    <t>Labklājības ministrija</t>
  </si>
  <si>
    <t>Latvijas Nacionālais kultūras centrs</t>
  </si>
  <si>
    <t>Latvijas Nacionālā bibliotēka</t>
  </si>
  <si>
    <t>Latvijas Nacionālais mākslas muzejs</t>
  </si>
  <si>
    <t>Latvijas Nacionālais arhīvs</t>
  </si>
  <si>
    <t>Latvijas Mākslas akadēmija</t>
  </si>
  <si>
    <t>Kultūras ministrija</t>
  </si>
  <si>
    <t>Kopā</t>
  </si>
  <si>
    <t>Latvijas Radio</t>
  </si>
  <si>
    <t>Latvijas Televīzija</t>
  </si>
  <si>
    <t>J.V. Latvijas Mūzikas akadēmija</t>
  </si>
  <si>
    <t xml:space="preserve">Latvijas Kultūras akadēmija </t>
  </si>
  <si>
    <t>Liepāja</t>
  </si>
  <si>
    <t>Valka</t>
  </si>
  <si>
    <t>Cēsis</t>
  </si>
  <si>
    <t>Valmiera</t>
  </si>
  <si>
    <t>Jelgava</t>
  </si>
  <si>
    <t>Latgales kongresa simtgades pasākuma organizēšana</t>
  </si>
  <si>
    <t>Projekta nosaukums/aktivitāte</t>
  </si>
  <si>
    <t>Finansējums kopā</t>
  </si>
  <si>
    <t>euro</t>
  </si>
  <si>
    <t>Ministrija vai citas centrālās valsts iestāde/ institūcijas</t>
  </si>
  <si>
    <t>VSIA "VAK Latvija"</t>
  </si>
  <si>
    <t>VSIA "Latvijas Nacionālais simfoniskais orķestris"</t>
  </si>
  <si>
    <t>VSIA "Latvijas Koncerti"</t>
  </si>
  <si>
    <t>VSIA "Dailes teātris"</t>
  </si>
  <si>
    <t>VSIA "Latvijas Nacionālā opera un balets"</t>
  </si>
  <si>
    <t>VSIA "Liepājas simfoniskais orķestris"</t>
  </si>
  <si>
    <t>Valsts teātri</t>
  </si>
  <si>
    <t>Noslēguma pasākums eseju konkursa dalībniekiem – Vislatvijas Lāčplēša ordeņa kavalieru mazbērnu saiets, lai sekmētu paaudžu saikni, nodrošinātu tradīciju pārmantojamību un vēsturisko vērtību nezūdamību, kurā piedalās izglītības iestādes, jauniešu domes, jaunsargi, zemessargi, Brīvības cīnītāju dzimtu pārstāvji.</t>
  </si>
  <si>
    <t>Latvijas gaismas festivāls – Vislatvijas koprades gaismas projekts "Staro" 25-30 Latvijas pilsētās.</t>
  </si>
  <si>
    <t>Rēzekne</t>
  </si>
  <si>
    <t>Kultūras programma</t>
  </si>
  <si>
    <t>2018. gads</t>
  </si>
  <si>
    <t>2017. gads</t>
  </si>
  <si>
    <t>2019. gads</t>
  </si>
  <si>
    <t>2020. gads</t>
  </si>
  <si>
    <t>2021. gads</t>
  </si>
  <si>
    <t>Nr. p. k.</t>
  </si>
  <si>
    <t>Latvijas tūrisma veicināšanas un apceļošanas kampaņa, akcentējot valstiskuma attīstības ceļu tēmu.</t>
  </si>
  <si>
    <t>Dokumentālās filmas par Valsts policiju, Valsts robežsardzei un Valsts ugunsdzēsības un glābšanas dienestu no vēstures līdz mūsdienām, veidojot Latvijas valsts simtgadei veltītu stāstu par valsts sargu tēmu.</t>
  </si>
  <si>
    <t xml:space="preserve">Ugunsdrošība, glābšana un civilā aizsardzība – Latvijas simtgadei veltītais Baltijas valstu čempionāts ugunsdzēsības sportā. 2018. gadā tiks organizēts Baltijas valstu čempionāts ugunsdzēsības sportā, lai sabiedrībai parādītu ugunsdzēsēju glābēju profesijas daudzpusību, piederības sajūtu savai valstij un atbildību par iedzīvotājiem, kā arī, lai stiprinātu sadarbību starp Baltijas valstu ugunsdzēsības dienestiem. </t>
  </si>
  <si>
    <t>Latvijas kultūrvēsturiskā mantojuma un sasniegumu atspoguļojums "Latvijas Radio" saturā saskaņā ar Latvijas valsts simtgades svinību mērķiem, veidojot raidījumu ciklus un satura projektus. Raidījumu cikli un satura līnijas dažādās platformās, atspoguļojot mūsdienu Latvijas personības un dzimtas, saskaņā ar simtgades programmas mērķi – daudzināt Latvijas cilvēku talantus, izcilību, uzņēmīgumu un sasniegumus. Raidījumu cikli un satura projekti, saskaņā ar simtgades mērķi radīt paliekošas 21.gadsimta vērtības, simbolus un jaunrades darbus.</t>
  </si>
  <si>
    <t>Multimediāli vēsturiskie cikli Latvijas Televīzijā, īpaši adresēti bērniem un jauniešiem, izzinot Latvijas valsts simts gadu vēsturi.</t>
  </si>
  <si>
    <t>Simtgades seriāls Latvijas Televīzijā, kas vēsta par nozīmīgu laika posmu Latvijas vēsturē, būtiskākajiem pavērsieniem un latviešu lomu, varoņdarbiem valsts attīstībā.</t>
  </si>
  <si>
    <t>Izstāde "Latvijas Sarkanajam Krustam – 100".</t>
  </si>
  <si>
    <t>Publisku lekciju cikls P. Stradiņa Medicīnas vēstures muzejā atspoguļos medicīnas attīstību, iespējas, problēmas un personālijas valsts veidošanās pirmsākumos. Liela daļa medicīnas personāla bija iesaistījusies valsts veidošanās procesā. Pieredzējuši medicīnas vēsturnieki klausītājiem skaidros, kas notika ar šiem ārstiem, kā attīstījās medicīnas nozare, kā tika atjaunota augstākā medicīniskā izglītība un kādas paralēles varam vilkt ar šodienas veselības aprūpi.</t>
  </si>
  <si>
    <t>Virtuālā enciklopēdija "100 nozīmīgas personas Latvijas medicīnas vēsturē" par medicīnas nozares personālijām un sasniegumiem, veicinot pieejamību medicīnas vēstures izpētei, popularizēšanai un nacionālās apziņas stiprināšanai.</t>
  </si>
  <si>
    <t>Ceļojošā izstāde "Medicīnas nozares attīstība valsts veidošanās pirmsākumos".</t>
  </si>
  <si>
    <t xml:space="preserve">Slavas aleja "Ārstu zvaigžņu taka" P. Stradiņa Medicīnas muzeja teritorijā apvienos esošos un bijušos Latvijas mediķus, kas devuši nozīmīgu ieguldījumu nozares attīstībā un pilnveidošanā. </t>
  </si>
  <si>
    <t>Pasākumu kopums "Mana Jūra 2018". Tīra Latvijas piekraste – dāvana simtgadei, piejūras teritorijas sakopšana un izpratnes par Baltijas jūras tīrību nozīmes stiprināšana.</t>
  </si>
  <si>
    <t>Starptautiskā Vides izglītības fonda  (FEE International) Ģenerālās Asamblejas norise Latvijā, kopīgi svinot Latvijas valsts simtgadi.</t>
  </si>
  <si>
    <t>Latvijas pašvaldību sporta veterānu-senioru 55. sporta spēļu finālsacensības ar pasaules latviešu piedalīšanos – īpašs notikums Latvijas valsts simtgadē, vienojot sporta veterānus un jauniešus.</t>
  </si>
  <si>
    <t>Dāvana Latvijas simtgadei Latvijas Olimpiešu Goda zāle – "Zelts. Sudrabs. Bronza".</t>
  </si>
  <si>
    <t>100 stāsti par jauniem cilvēkiem Latvijā "TU.ESI.LV". Video stāstu kopums kā jauniešu dāvana Latvijas valsts simtgadei.</t>
  </si>
  <si>
    <t>Pilsoniskās līdzdalības un labo darbu maratons. Skolu jaunatnes piederības sajūtas un identitātes veicināšanas pasākumu cikls vietējā, reģionālā un nacionālā līmenī.</t>
  </si>
  <si>
    <t xml:space="preserve">Publiskās diplomātijas un komunikācijas ārvalstīs ietvaros atbalsts mūzikas projektiem simtgades zīmē – sadarbība ar profesionālajiem Latvijas mūziķiem, kas uzturas ārvalstīs, diasporas organizācijām un vietējiem latviešu māksliniekiem. Publiskās diplomātijas aktivitātes Latvijas profesionālo mūziķu kolektīvu (Latvijas Radio koris, Latvijas Nacionālais simfoniskais orķestris, valsts kamerorķestris "Sinfonietta Rīga", kamerorķestris "Kremerata Baltica" Liepājas simfoniskais orķestris, Latvijas Nacionālā opera un balets) producentu organizētu turneju, starptautisku festivālu ietvaros. </t>
  </si>
  <si>
    <t>Publiskās diplomātijas un komunikācijas ārvalstīs ietvaros simtgades svinību vēstījumu iedzīvināšana starptautiskās mākslas izstādēs – publiskās diplomātijas atbalsts vizuālās mākslas projektiem. Sadarbībā ar ārvalstu kultūras institūcijām, diasporas organizācijām un vietējo latviešu māksliniekiem, Kultūras ministriju, Latvijas Mākslas akadēmiju, ārvalstu kultūras institūcijām, diasporas organizācijām un vietējo latviešu māksliniekiem.</t>
  </si>
  <si>
    <t>Kustības bērniem "Draudzīga skola" iniciatīvas konference, Valsts bērnu tiesību aizsardzības inspekcijas akcijas ietvaros skolēni, vecāki un pedagogi diskutē par aktuāliem jautājumiem, veicinot izglītības iestādes būt bērniem draudzīgām. 2018. gadā tiks svinēta ne tikai valsts simtgade, bet apritēs arī 20 gadi kopš Bērnu tiesību aizsardzības likuma pieņemšanas, kas garantē ikvienam bērnam tiesības uz vislabāko interešu aizsardzību un viņa viedokļa ņemšanu vērā. Konference aktualizēs šos jautājumus un atskatīsies, kā bērna tiesību jautājums ir attīstījies, lai Latvija būtu bērniem draudzīga valsts.</t>
  </si>
  <si>
    <t>Brīvprātīgo godināšana ar Goda zīmes pasniegšanu starptautiskajā brīvprātīgo dienā. Īpaši pasākumi Latgalē, Kurzemē, Vidzemē, Zemgalē, Rīgā. Sadarbībā ar dažādām  valsts  pārvaldes institūcijām Labklājības ministriju,  Izglītības un zinātnes ministriju,  Nodarbinātības valsts aģentūru, Jaunatnes starptautisko programmu aģentūru u. c.</t>
  </si>
  <si>
    <t>Filma "Manas saknes ir stipras", izceļot stipras ģimenes un cilvēkus, kuri veido Latviju  – atbildīgs darba devējs, motivēts darbinieks, aktīvs seniors.</t>
  </si>
  <si>
    <t>Koncertcikls "Latvijas komponisti Latvijas simtgadei". Jaunu un paliekošu vērtību simtgadē radīšana – 70 latviešu kormūzikas jaundarbi piecu koncertu ciklā, noslēguma dižkoncerts 04.05.2018.</t>
  </si>
  <si>
    <t>Latvijas valsts simtgadei veltīti Latvijas vokālinstrumentālo un simfonisko  jaundarbu radīšana un pirmatskaņojumi jaunu un paliekošu vērtību radīšanai Latvijas valsts simtgadē (Rēzeknē, Cēsīs, Rīgā).</t>
  </si>
  <si>
    <t>Starptautisks teātra forums. Foruma programma apvienos labākos jomas profesionāļus no Latvijas un ārvalstīm, lai rastu atbildes uz aktuālākajiem jautājumiem teātra jomā: teātra veidi un to ilgtspēja, nacionālais teātris 21. gadsimta multikulturālisma realitātē, teātra kritikas loma un nākotne, jauno teātra profesionāļu attīstība kultūrizglītības kontekstā un teātra menedžments.</t>
  </si>
  <si>
    <t>Muzikāls lieluzvedums "Spēlēju, dancoju", veltīts Dailes teātra 100 gadu jubilejai.</t>
  </si>
  <si>
    <t>II Latvijas izglītības iestāžu simfonisko orķestru un kamerorķestru festivāls "Svētki ar orķestri", pulcējot labākos jauniešu simfoniskos, kamerorķestrus un stīgu orķestrus no visas Latvijas. Festivāla programmu veido latviešu komponistu mūzika.</t>
  </si>
  <si>
    <t>Zinātnisko konferenču cikls "Latvijas valstiskuma idejas vēsturiskais ceļš  kopējā Eiropas kultūras telpā" (6 konferences par Latvijas valstiskuma idejas attīstību, sadarbībā ar Latvijas Universitāti).</t>
  </si>
  <si>
    <t xml:space="preserve">Latvijas Nacionālā enciklopēdija – Latvijas zinātnieku un ekspertu radīts zināšanu kopums latviešu valodā. Latvijas Nacionālās enciklopēdijas I sējuma "Latvija" atvēršana Latvijas valsts simtgadē; pēc 2019. gada – pārējās enciklopēdijas sadaļas. </t>
  </si>
  <si>
    <t>Latvijas valsts simtgades operas iestudējums bērniem, radot jaunu un paliekošu oriģināldarbs. Mērķis popularizēt operas žanru  bērnu auditorijām, piesaistīt jaunus skatītājus operas žanram nākotnē.</t>
  </si>
  <si>
    <t>Vēsturiskas operas "Baņuta" atjaunojuma iestudējums. "Baņutas" pirmizrāde Latvijas Nacionālajā operā komponista vadībā izskanēja 1920. gadā, kļūstot par pirmo latviešu nacionālās operas iestudējumu vēsturē. "Baņuta" latviešu operas vēsturē ieņem īpašu vietu kā emocionāls, dziļi latvisks skatuves darbs, kas iedvesmojis arī turpmāko latviešu nacionālās operas attīstības gaitu.</t>
  </si>
  <si>
    <t>Latvijas Nacionālajai operai un baletam 100. Galā koncerts, kas īpaši veidots Latvijas valsts simtgades un operas un baleta simtgades kontekstā.</t>
  </si>
  <si>
    <t>Dokumentāro liecību izstāde "Somu jēgeri Latvijā". Virtuāla izstāde iepazīstina ar Pirmā pasaules kara laikā dibināto somu nacionālo militāro vienību – jēgeriem un to gaitām Latvijā, Latvijas un Somijas Republiku tapšanu, atklāj kopīgo un atšķirīgo Somijas un Latvijas valstu veidošanās un tapšanas procesā un sniegs ieskatu jēgeru tradīciju kopšanu mūsdienās. Izstāde būs pieejama Latvijas Nacionālā arhīva, Liepājas Svētās Trīsvienības katedrāles un Somijas Nacionālā arhīva mājaslapās.</t>
  </si>
  <si>
    <t>Jaunās mākslas biennāle "Nākotnes māksla / Nākotnes zīmes" (Art Future / Future Signs). Starptautiska studējošo mākslas un dizaina biennāle, aktualizējot Latvijas valsti kā nākotnē orientētu, starptautiski konkurētspējīgu un jauniešus iesaistošu. Iesaistot citu valstu jaunākās paaudzes māksliniekus un dizainerus, Latvijas valsts tiks pozicionēta kā kultūras, mākslas un dizaina inovācijām draudzīga vide.</t>
  </si>
  <si>
    <t>Valsts akadēmiskā kora "Latvija" koncertu sērija Somijā, atzīmējot Somijas valsts un Latvijas valsts simtgadi.</t>
  </si>
  <si>
    <t>Valsts akadēmiskā kora "Latvija" koncerts Lietuvā, Viļņā, veltīts Latvijas valsts simtgadei.</t>
  </si>
  <si>
    <t>Valsts akadēmiskā kora "Latvija" koncerts P. Čaikovska Maskavas Valsts konservatorijas Lielajā zālē.</t>
  </si>
  <si>
    <t>Latvijas Nacionālā simfoniskā orķestra organizēts Baltijas valstu simfonisko orķestru festivāls (Rīga, Viļņa, Tallina 2018. gadā) – kopīgs projekts, veltīts triju valstu simtgadēm.</t>
  </si>
  <si>
    <t>Latvijas Nacionālā simfoniskā orķestra līdzdalība "Consortium ES" starptautiskajā projektā – Baltijas valstu, Somijas, Polijas simfoniskie orķestri  (Rīga, Viļņa, Helsinki, Vroclava, plānots arī  Brno un Ļubļana). Projekts atzīmē to valstu simtgades, kas tika nodibinātas 1917. un 1918. gadā.</t>
  </si>
  <si>
    <t>VSIA "Latvijas koncerti" organizēts Baltijas mūzikas festivāls Berlīnē. Baltijas valstis būs goda viesu statusā, jo festivāls veltīts valstu simtgadu svinēšanai Vācijā. Koncertu sērija ar plašu Latvijas profesionālo mūziķu un mūziķu kolektīvu piedalīšanos (t. sk., kamerorķestris "Kremerata Baltica").</t>
  </si>
  <si>
    <t>VSIA "Latvijas koncerti" organizēta Latvijas Radio kora turneja Amerikas Savienotajās Valstīs, Kanādā – Latvijas valsts simtgades svinību pasākumi, koncerti Vašingtonā un Ņujorkā un citur.</t>
  </si>
  <si>
    <t>VSIA "Latvijas koncerti" organizēts Baltijas mūzikas festivāls Zviedrijā, Baltijas valstis goda viesu statusā, festivāls veltīts Latvijas valsts simtgades svinēšanai Zviedrijā. Koncerti ar Latvijas profesionālo koru un mūziķu piedalīšanos.</t>
  </si>
  <si>
    <t>VSIA "Latvijas koncerti" organizēta "Latvian Jazz Quintet – Rothko in Jazz" programma Londonā (Apvienotā Karaliste), Briselē (Beļģija), Ņujorkā (Amerikas Savienotajās Valstīs).</t>
  </si>
  <si>
    <t>Latvijas Nacionālās bibliotēkas ceļojošā izstāde "Baltijas grāmata 1918–1940" sadarbībā ar Igaunijas un Lietuvas nacionālajām bibliotēkām Tallinā, Rīgā, Viļņā.</t>
  </si>
  <si>
    <t>Latvijas Nacionālās operas un baleta apmaiņas viesizrādes Tallinā – Baltijas valstu operu projekts, iekļauts Baltijas valstu simtgades starptautiskajā programmā.</t>
  </si>
  <si>
    <t>Latvijas Nacionālās operas un baleta apmaiņas viesizrādes Viļņā – Baltijas valstu operu projekts, iekļauts Baltijas valstu starptautiskajā programmā.</t>
  </si>
  <si>
    <t>Liepājas Simfoniskais orķestra koncerts Indijā 2018. gadā, atzīmējot Latvijas valsts simtgadi.</t>
  </si>
  <si>
    <t>Latvijas, Somijas nacionālo arhīvu, Igaunijas un Polijas Valsts arhīvu un Lietuvas Centrālā Valsts arhīva kopizstāde, Baltijas valstu, Somijas un Polijas simtgadu atzīmēšanā, kopprojekts – ceļojoša izstāde "Jaunizveidotās valstis pēc Pirmās pasaules kara beigām. Mēs gribam būt brīvi, mēs būsim brīvi", Somijas, Igaunijas, Latvijas, Lietuvas, Polijas, u. c. pilsētās.</t>
  </si>
  <si>
    <t>Kamerorķestra "Kremerata Baltica" un vijolnieka Gidona Krēmera starptautiskā turneja pasaulē. Mākslinieki kā Latvijas valsts simtgades vēstnieki pasaulē / Baltijas valstu vēstnieki pasaulē.</t>
  </si>
  <si>
    <t>Baltijas valstu mūzikas akadēmiju studentu simfonisko orķestru  koncerti 2018. gadā Latvijas, Lietuvas, Igaunijas, Polijas, Vācijas pilsētās. Koncerti 12 Latvijas, Lietuvas, Igaunijas, Somijas un Krievijas pilsētās Baltijas valstu simtgades atzīmēšanai.</t>
  </si>
  <si>
    <t>Latvijas Kultūras akadēmijas un Eiropas teātra akadēmiju platformas projekts, atzīmējot Latvijas valsts simtgadi un Pirmā pasaules kara noslēguma notikumus Eiropā ar Latvijas, Nīderlandes, Vācijas, Polijas, Somijas, Norvēģijas, Austrijas un Beļģijas valstu augstskolām. Starptautiskā vasaras skola un festivāls, veltījums valstu simtgadēm "Vēstures (t)elpa". Saņemts Eiropas Savienības programmas "Radošā Eiropa" līdzfinansējums.</t>
  </si>
  <si>
    <t>Latvijas dalība mākslas festivālā "Les Boreales" Kānā, Lejasnormandijā, Francijā 2018. gadā. Baltijas valstis goda viesu statusā. Dažādi kultūras žanri – deja, teātris, mūzika, literatūra, u. c.</t>
  </si>
  <si>
    <t>Latvijas diasporas izcilāko meistaru – pasaulslavenu mākslas lielmeistaru un mūziķu izstāde, koncertu un literāro lasījumu cikls Latvijā.</t>
  </si>
  <si>
    <t>Latvijas valsts simtgades svinībām veltīta latviešu mūzikas prezentācija Amerikas Savienotajās Valstīs.</t>
  </si>
  <si>
    <t>Latvijas valsts simtgades svinību  reģionālā programma</t>
  </si>
  <si>
    <t>Latvijas valsts simtgades svinību starptautiskā programma</t>
  </si>
  <si>
    <t>Igaunijas un Latvijas  dziesmu diena – Cimzem 205. Godinot  Jāni Cimzi – personību, latviešu kultūrnācijas veidotāju,  tautas dziesmu vācēju un apdarinātāju, kas iegūla pirmo kordziedātāju repertuārā un padarīja iespējamus Dziesmu svētkus.</t>
  </si>
  <si>
    <t>Tematiskās tautas ekskursijas ar vilcienu pa Latviešu inteliģences pirmā pasaules kara bēgļu ceļu – Rīga-Cēsis-Valmiera-Valka 2017. gadā un Rīga-Liepāja, Rīga-Jelgava 2019. gadā, kas dos iespēju izpētīt Latviju un tās vēsturi no cita skatupunkta.</t>
  </si>
  <si>
    <t>Ekspozīcija "Valka – Latvijas neatkarības šūpulis". Hronoloģisks stāsts par sabiedriski politiskajiem notikumiem Valkā 1914.–1920. gadā, īpaši akcentējot Latvijas valsts organizēšanas priekšdarbus un Ziemeļlatvijas brigādes organizēšanu Valkā.</t>
  </si>
  <si>
    <t>Starptautiska konference veltīta Latvijas pagaidu nacionālās padomes darbībai un 1918. gada 30. janvāra deklarācijai,  1917./1918. gada notikumiem, kas cieši saistīti ar Latvijas valstiskuma idejas rašanos ziemeļu valstu dimensijā.</t>
  </si>
  <si>
    <t xml:space="preserve">Reģionu kultūrvēstures, mantojuma, tradīciju un personību izzināšanas programma "Latvijas Goda aplis", kas ietver kultūrtūrisma maršrutus, personību un notikumu godināšanu un unikālu, Latvijas valsts simtgadei veltītu  kultūras notikumu veidošanu. </t>
  </si>
  <si>
    <t xml:space="preserve">Dokumentāli izglītojoša filma skolām par Cēsu kaujām. Balstoties uz kauju vēsturiskajiem materiāliem un dalībnieku dokumentētajām intervijām, kas skolēniem uzskatāmā veidā parādīs Cēsu kauju nozīmi Latvijas vēsturē un tā laika jauniešu patriotismu. Filmu izrādīs Latvijas un Igaunijas skolās. </t>
  </si>
  <si>
    <t>Izstāde "Pirmais gads" par 1918.–1919. gada notikumiem Cēsīs, Pagaidu valdības laiku un citiem būtiskiem notikumiem (Latvijas karoga stāsts), kuriem pateicoties izdevās izcīnīt un izveidot Latvijas valsti 20. gadsimtā.</t>
  </si>
  <si>
    <t>Cēsu kaujām – 100. Kauju rekonstrukcijas, kas dos iespēju izzināt un izprast vēsturi atraktīvā formā, izspēlējot un rekonstruējot Latvijas vēstures lapaspuses.</t>
  </si>
  <si>
    <t xml:space="preserve">Pētniecisks skatuves darbs "Bērni iet" par latviskās identitātes meklējumiem caur Pētera Lūča personību, caur teātra procesu: tēliem, izrādēm, cilvēkiem, fotogrāfijām, atmiņām, vēstulēm, novērojumiem, ierakstiem un skaņām. Pētniecisks kopdarbs ar Šveices kultūras institūtu un Spānijas vēstniecību. </t>
  </si>
  <si>
    <t>Tautsaimniecības attīstība Latvijas valsts 100 gados. Vidzemes uzņēmēju dienas "Ražots Vidzemē" un uzņēmēju forums sadarbībā ar Latvijas Tirdzniecības un rūpniecības kameru.</t>
  </si>
  <si>
    <t xml:space="preserve">Starptautiskais "Valmieras vasaras teātra festivāls 2018". Izrādes, mūzika, kino neierastās un oriģinālās vietās pilsētvidē. Īpaši festivālam radīti jaundarbi, ko veido nacionāli un starptautiski zināmi profesionāļi. </t>
  </si>
  <si>
    <t>Trīsdimensionāls multimediāls uzvedums "No sapņa līdz sapnim" uz Lielupes. Zemgale kā četru prezidentu šūpulis. Latvijas valsts tapšanas pirmie 20 gadi un Latvija nākamās paaudzes sapņos.</t>
  </si>
  <si>
    <t>Radio un televīzija</t>
  </si>
  <si>
    <t>Profesionālās mākslas daudzveidības un pieejamības nodrošināšana.</t>
  </si>
  <si>
    <t>Latvijas simtgades svinību pasākumi Latvijas diasporas mītnes zemēs.</t>
  </si>
  <si>
    <t>Citi starptautiskie pasākumi</t>
  </si>
  <si>
    <t>Latvijas valsts simtgades lielnotikumi, virskomunikācija, publicitāte</t>
  </si>
  <si>
    <t>Latvijas valsts simtgades svinību lielnotikumi, jaunu tradīciju iedibināšana un citi īpaši simtgadei veltīti pasākumi plašai sabiedrībai Latvijā un tautiešiem ārvalstīs. Jauniešu iesaistīšana Latvijas valsts simtgades sagatavošanā un īstenošanā, jauniešu aktivitāšu un pasākumu īstenošana. Vēstures par Latvijas valstiskuma veidošanos un Latvijas simts gadiem stipendiju programma.</t>
  </si>
  <si>
    <t>Latvijas valsts simtgades svinību diasporas programma</t>
  </si>
  <si>
    <t>Latvijas valsts simtgades biroja kapacitātes stiprināšana sekmīgai svētku norises sagatavošanai, koordinēšanai un norišu nodrošināšanai</t>
  </si>
  <si>
    <t>Latvijas valsts simtgades pasākumu plāna 2017. – 2021.gadam īstenošanai piešķirtā valsts budžeta finansējuma sadalījums</t>
  </si>
  <si>
    <t>Latvijas  skolas soma - iespēja  210 000 Latvijas skolēnu valsts noteiktā mācību satura un procesa ietvaros klātienē pieredzēt, izzināt un iepazīt Latviju, aptverot tradicionālās kultūras vērtības un mūsdienīgās izpausmes caur mūziku, skatuves mākslu, vizuālo mākslu, literatūru, kino, arhitektūru, dizainu, kultūras mantojumu, t.sk., nemateriālo, Latvijas vēstures un kultūrvides piemēriem, t.sk., Latvijas skolas somas atvēršanas pasākums Rīgā „Rīga – bērnu galvaspilsēta”.</t>
  </si>
  <si>
    <t>Reģionu dienas – īpaši Latvijas valsts simtgadei veltīts pasākumu kopums, akcentējot reģionu lomu valsts attīstībā un mudinot izzināt reģionus – Brīvības ielu stāsts 9 pilsētās, reģionu simboli un vērtības.</t>
  </si>
  <si>
    <t>Starptautisks uzņēmējdarbības forums “Atklāj Latviju” 2018.gada 19.-21.jūnijā.</t>
  </si>
  <si>
    <t>Latviešu oriģinālbalets "Antonija #Silmačos". Baleta saturs balstīts populārās Rūdolfa Blaumaņa lugas motīvos, kura muzikālo partitūru radīs komponists Juris Karlsons.</t>
  </si>
  <si>
    <t>Ekspozīcija "Latvijas pagaidu valdības seši mēneši Liepājā" par notikumiem, kas ietekmēja iedzīvotāju patriotismu, kultūras izpratni un valstsgribas ideju. Ekspozīcija tiks ierīkota Liepājas muzejā.</t>
  </si>
  <si>
    <t xml:space="preserve">Liepājas teātra jaunuzvedums. Par godu Latvijas valsts simtgadei vērienīgs iestudējums par laiku no 1919. gada 7. janvāra līdz 7. jūlijam, kad Liepāja bija Latvijas galvaspilsēta, kā arī par Liepājas nozīmi Latvijas valsts tapšanā. Izrādes dramaturģisko materiālu plānots būvēt 12 īsos stāstos, kas rasti 1919.gada periodikā par laiku un notikumiem, kas norisinājušies Liepājā, kamēr šeit atradās Latvijas pagaidu valdība. Laiks, kuru piedzīvojuši Liepājas iedzīvotāji bijis samērā baiss un nedrošs, taču tajā pašā laikā viņiem bija jāturpina sava ikdienas dzīve, neatkarīgi no sociālpolitiskajiem apstākļiem! Tāpēc vēlamies parādīt tā laika Liepāju no t.s. “mazā cilvēka” skatupunkta, caur viņa prizmu tikai iezīmējot valstī un pilsētā valdošos politiskos apstākļus un jukas.
Katru no 12 stāstiem papildinās arī dziesma, kura vairāk atspoguļos tieši vēsturiskos notikumus. Visus 12 stāstus ir plāns savstarpēji savīt, lai kādā brīdī skatītājam taptu skaidrs, ka visi lugā iesaistītie ir savstarpēji saistīti.
</t>
  </si>
  <si>
    <t xml:space="preserve">Latvijas Nacionālā simfoniskā orķestra un grupas "Relicseed" muzikāla hronika "1919. Visgarākā diena" veltīts Cēsu brīvības kauju simtajai gadadienai.  </t>
  </si>
  <si>
    <t>Literāri scēniska oratorija "Es nāku...", kas veltīta simtgadei, kad Latvijā varonīgās brīvības cīņās tika izcīnīta uzvara pār Bermontu karaspēku.</t>
  </si>
  <si>
    <t>VSIA "Latvijas koncerti" organizētas "Latvijas Radio Bigbenda" koncertprogrammas Ņujorkā un Vašingtonā 2018. gadā, koncerti veltīti Latvijas valsts simtgades svinībām Amerikas Savienotajās Valstīs.</t>
  </si>
  <si>
    <t>VSIA "Latvijas koncerti" organizētas divas deju izrādes sadarbībā ar Latvijas un Apvienotās Karalistes māksliniekiem festivāla “Baltic Art Form” ietvaros Londonā 2018.gada jūnijā un septembrī.</t>
  </si>
  <si>
    <t>Simtgadei veltīta muzikāla izrāde "Suitu sāga". Izrādi ir paredzēts atskaņot vairākās vietās Latvijā 2019. gada oktobris, novembris – tieši simts gadus pēc vētrainajiem notikumiem, kad Latvijas valdība rezidēja Liepājā. Suitu kultūras noturība un dzīvotspēja ir nepieciešams simbols un iedrošinošs vēstījums, kas akcentē mūsu tautas vitalitāti laikā, ko raksturo globāls apjukums.</t>
  </si>
  <si>
    <t>Valsts akadēmiskā kora "Latvija" koncerts Hamburgā, Vācijā, atzīmējot Latvijas valsts simtgadi.</t>
  </si>
  <si>
    <t>Valsts akadēmiskā kora "Latvija" koncerts  Baltijas mūzikas festivālā  Berlīnē, Vācijā.</t>
  </si>
  <si>
    <t>Latvijas dalība Londonas dizaina biennālē Londonas grāmatu tirgus 2018. gada kultūras programmas ietvaros Apvienotajā Karalistē.</t>
  </si>
  <si>
    <t>Vēsturiska notikuma rekonstrukcija "Kuģa "Saratov" sagaidīšana Liepājā".  Rekonstrukcija raksturos laiku, kad Liepājā ar kuģi "Saratov" atgriežas Tautas Padomes ieceltā Latvijas Pagaidu valdība. Uzceltā estrādē jeb paaugstinājums ir izrotāts ar ozollapu vijām, pār to plīvo Latvijas, ASV, Francijas un Apvienotās Karalistes karogi. Vēsturiska notikuma rekonstrukcija notiks 2019.gada 27.jūnijā.</t>
  </si>
  <si>
    <t>Latvijas valsts simtgades atzīmēšana Londonas grāmatu tirgus 2018. gada kultūras programmas ietvaros Apvienotajā Karalistē: vizuālā māksla ar papildprogrammu 2017. un 2018. gadā.</t>
  </si>
  <si>
    <t>Latvijas Radio kora un "Hotel Pro Forma" kopprojekts – multimediāli muzikāls uzvedums "NeoArctic". Divas izrādes Apvienotajā Karalistē – Londonā un Kārdifā.</t>
  </si>
  <si>
    <t>Izstāde "Luters. Pagrieziens". Izstāde notiek Strasbūrā un Rīgā Eiropas Kultūras mantojuma gada ietvaros. Sadarbībā ar Strasbūras Universitātes Bibliotēku, Štutgartes bibliotēku un Latvijas Nacionālo bibliotēku. Atbalsta Gētes institūts, Bādenes-Virtenbergas zeme un Bavārijas zeme.</t>
  </si>
  <si>
    <t>Latvijas valsts simtgades atzīmēšana: vizuālās mākslas prezentācija 2017., 2018. un 2019. gadā.</t>
  </si>
  <si>
    <t>Latvijas valsts simtgades atzīmēšana Francijā: vizuālā māksla, 2018.gadā.</t>
  </si>
  <si>
    <t>Latvijas valsts simtgades gada atklāšanas pasākums "Gaismas raksti" – muzikāli dramatisks viencēliena uzvedums.</t>
  </si>
  <si>
    <t>Latvijas valsts simtgades svinību komunikācijas un digitālās komunikācijas nodrošināšana, komunikācijas akcentu (kampaņu) īstenošana, iesaistes un līdzdalības mehānismu īstenošana,  informācijas skaidrošana,  simtgades pasākumu publicitāte (mērķauditorija - Latvija, tautieši ārvalstīs).</t>
  </si>
  <si>
    <t>2018.gada 18.novembra un ar to saistīto pasākumu sagatavošana, norise (t.sk. deju uzvedums "Abas malas" "Arēnā Rīga", pasākumi pie Brīvības pieminekļa, Latvijas Nacionālajā teātrī u. c. norises vietās), atspoguļošana u.c.</t>
  </si>
  <si>
    <t>VSIA "Latvijas koncerti" organizēta "Baltic Jazz Trio" tūre Kanādā.</t>
  </si>
  <si>
    <t>Pielikums</t>
  </si>
  <si>
    <t>Ministru kabineta</t>
  </si>
  <si>
    <t>2016.gada 13.decembra</t>
  </si>
  <si>
    <t>Kopienu teātra projekts "Šekspīrs satiek Blaumani". Tiek radīti vairāki iestudējumi dažādās Latvijas vietās. To izstrādes un radīšanas pamats ir kopiena. Izrāžu galvenais fokuss ir kādas konkrētas kopienas stāsti, problēmas, notikumi. Iestudējumi top sadarbojoties kopienu iedzīvotājiem, vietējo amatierteātru režisoriem, aktieriem, mūziķiem, u.c. aktīvistiem, sadarbojoties ar profesionāliem režisoriem un aktieriem.</t>
  </si>
  <si>
    <t xml:space="preserve">2019: Pasaules Brīvo latviešu apvienības (PBLA) Kultūras fonda konference "Latvija ārpus Latvijas simt gados”-  diasporas organizāciju centrālais ar valsts simtgadi saistītais notikums Latvijā, kas uzsvērtu trimdas latviešu sabiedrības lomu Latvijas neatkarības un valstiskuma idejas uzturēšanā vairāk nekā piecdesmit gadus ārzemēs, kamēr Latvijas valsts bija okupēta, lomu neatkarības atgūšanā, latviešu kultūras saglabāšanā un attīstīšanā, iezīmētu Latvijas un tas ievērojamo personību pēdas pasaulē, un analizētu, ko no trimdas latviešu tradīcijām nākotnē latviešu diaspora pasaulē varētu pārņemt un turpināt. </t>
  </si>
  <si>
    <t>VSIA "Latvijas koncerti"</t>
  </si>
  <si>
    <t>Jauniešu iniciatīva "Pilsēta izAICINA!" tiks uzsākta Liepājas pilsētā ar jauniešu lielkoncertu "Liepāja izAICINA" 2018.gada 16. un 17. martā. Liepājas jaunieši  ar savu talantu un radošajām prasmēm izaicinās citu pilsētu jauniešus uz patriotismu, latviskumu, to sadraudzības duelī parādot uz Liepājas Olimpiskā centra arēnas lielās skatuves. Lielkoncerts būs tikai aizsākums konkursam "Pilsēta izAICINA", kurā varēs piedalīties jauniešu kolektīvi, veidojot programmas un tās dāvinot kādai citai pilsētai vai novadam visa 2018.gada garumā.</t>
  </si>
  <si>
    <t>Latvijas Nacionālā simfoniskā orķestra koncerti Eiropā. Starptautiskas nozīmes Latvijas profesionālās mūzikas notikums Eiropas valstīs (Francijā un Šveicē 2017. gadā, Francijā, Vācijā un Lietuvā 2018. gadā).</t>
  </si>
  <si>
    <t xml:space="preserve">Interaktīva ekspozīcija "Brīvības cīņas 1918-1920. Izsapņojot Latviju" par Brīvības cīņu vēsturiskajiem notikumiem. Ekspozīcija ļaus izmēģināt tehnoloģijas un modeļu būves tehniskās un vizuālās iespējas. </t>
  </si>
  <si>
    <t xml:space="preserve">Informatīvs stends par Latviju starptautiskajā lidostā "Rīga" (t. sk., video sižetu sērija par ārvalstu investoriem Latvijā).      </t>
  </si>
  <si>
    <t>Pasākumu kopums "100 gadi Latvijas zinātnē" – Pasaules latviešu zinātnieku kongresa un ar to saistīto pasākumu organizēšana.</t>
  </si>
  <si>
    <t>Pasākums "Lauki ienāk pilsētā". Lai akcentētu kultūrvēsturisko vērtību saglabāšanu un izceltu lauku nozīmīgumu, to attīstību mūsdienās un apvienotu pilsētu un lauku iedzīvotājus, tiks organizēts pasākumu kopums, īpaši izceļot lauku un lauksaimniecības nozīmi Latvijas valsts vēsturē, šodienā un nākotnē.</t>
  </si>
  <si>
    <t>Latvijas valsts simtgadei veltītu ozolu stādīšanas akcija "Apskauj Latviju" Latvijas pierobežas pašvaldībās un akcijas  noslēguma pasākums Latvijas Nacionālajā bibliotēkā.</t>
  </si>
  <si>
    <t>Baltijas valstu simtgades sadarbības projekti skatuves mākslas nozarē Latvijā, Igaunijā un Lietuvā.</t>
  </si>
  <si>
    <t>Dace Melbārde</t>
  </si>
  <si>
    <t>rīkojumam Nr.769</t>
  </si>
  <si>
    <t xml:space="preserve">Kultūras ministre                                                                                        </t>
  </si>
  <si>
    <t>Kultūras ministrijas iesniegtajā redakcijā</t>
  </si>
  <si>
    <t>2017.gada</t>
  </si>
  <si>
    <t>rīkojumam Nr.</t>
  </si>
  <si>
    <t>Publiskās diplomātijas un komunikācijas ārvalstīs ietvaros pasākumu kopums "Latvijas vērtības un vēstures stāsti – Latvijas valstij 100" – Latvijas valstiskuma vēsturiskā veidošanās, – identitāte, valoda, robežas, brīvības cīņas, starptautiskās attiecības, divpusējās valstu attiecības. Latvijas vēstures pētniecības institūciju, tai skaitā arhīvu, muzeju un bibliotēku, Latvijas valsts simtgades kontekstā sagatavoto dokumentālo un informatīvo izstāžu un uzskates materiālu adaptācija starptautiskai auditorijai, izmantojot jaunākās tehnoloģijas un dizaina konceptus. Sadarbībā ar valsts, reģionālās, pašvaldību institūcijām, nevalstiskajām organizācijām, muzejiem, bibliotēkām, universitātēm utt.</t>
  </si>
  <si>
    <t>Publiskās diplomātijas un komunikācijas ārvalstīs ietvaros pasākumu kopums "Ilgtspējīga Latvijas nākotne" – Latvijas valsts simtgades vēstījumu iedzīvināšana un simtgades konteksts ekonomisko un uzņēmēju kontaktu stiprināšanā. Latvijas ekspertu dalība starptautiskos forumos, tematiskas konferences, semināri, diskusijas, prezentācijas. Sadarbībā ar Latvijas un ārvalstu biznesa, pētniecības, kultūras organizācijām, Latvijas un ārvalstu augstskolām, bibliotēkām, fondiem, pētniecības centriem, diasporas organizācijām.</t>
  </si>
  <si>
    <t>Publiskās diplomātijas un komunikācijas ārvalstīs ietvaros simtgades vēstījumi starptautiskos literatūras, zinātnisko publikāciju, pētījumu projektos (sagatavošana, tulkošana, atbalsts izdošanai) – Latvijas daiļliteratūras tulkojumi un atbalsts grāmatu izdošanai mērķa valstīs, Latvijas valsts vēstures un Latvijas ārlietu dienesta darbības pētījumi un prezentācijas simtgades kontekstā, Latvijas pārstāvniecība literatūras un dzejas festivālos. Sadarbībā ar Latvijas Rakstnieku savienību, Kultūras ministriju, Latvijas un ārvalstu grāmatizdevējiem.</t>
  </si>
  <si>
    <t>Publiskās diplomātijas un komunikācijas ārvalstīs ietvaros Latvijas valsts simtgades kulminācijas pasākumi ārvalstīs – diplomātiskās pieņemšanas ar Latvijas mūziķu un Latvijas pavārmākslas meistaru dalību par godu valsts svētku īpašajiem notikumiem (Nacionālās dienas un de iure dienas).</t>
  </si>
  <si>
    <t xml:space="preserve">Publiskās diplomātijas un komunikācijas ārvalstīs ietvaros Latvijas Institūta darbību kopums simtgades svinību pasākumu koordinēšanai svešvalodās konkrētām mērķauditorijām (ārvalstu mediji, sabiedriskie un kultūras forumi un lielie starptautiskie publiskie pasākumi ārvalstīs). </t>
  </si>
  <si>
    <r>
      <t>Baltijas valstu nacionālo mākslas muzeju kopizstāde “Simbolisms Baltijas valstu mākslā” 2018. gadā Orsē muzejā (</t>
    </r>
    <r>
      <rPr>
        <i/>
        <sz val="11"/>
        <color theme="1"/>
        <rFont val="Calibri"/>
        <family val="1"/>
        <charset val="186"/>
        <scheme val="minor"/>
      </rPr>
      <t>Musée d'Orsay</t>
    </r>
    <r>
      <rPr>
        <sz val="11"/>
        <color theme="1"/>
        <rFont val="Calibri"/>
        <family val="1"/>
        <charset val="186"/>
        <scheme val="minor"/>
      </rPr>
      <t>) Parīzē, Francijā.</t>
    </r>
  </si>
  <si>
    <r>
      <t>VSIA "</t>
    </r>
    <r>
      <rPr>
        <i/>
        <sz val="11"/>
        <color theme="1"/>
        <rFont val="Calibri"/>
        <family val="1"/>
        <charset val="186"/>
        <scheme val="minor"/>
      </rPr>
      <t>Kremerata Baltica"</t>
    </r>
  </si>
  <si>
    <t>Publiskās diplomātijas un komunikācijas ārvalstīs ietvaros Latvijas simtgades filmu programmas dalība ārvalstu starptautiskos kino festivālos, filmu dienās un pārraidīšanai ārvalstu televīzijās un izrādīšanai Latvijas diasporai ārvalstīs. Sadarbībā ar Latvijas Nacionālo Kino centru, ārvalstu Nacionālajiem kino centriem, starptautiskiem filmu festivāliem, plašsaziņas līdzekļiem</t>
  </si>
  <si>
    <t>"1.pielikums</t>
  </si>
  <si>
    <t>116 723"</t>
  </si>
  <si>
    <t>5. decembra</t>
  </si>
</sst>
</file>

<file path=xl/styles.xml><?xml version="1.0" encoding="utf-8"?>
<styleSheet xmlns="http://schemas.openxmlformats.org/spreadsheetml/2006/main">
  <numFmts count="2">
    <numFmt numFmtId="43" formatCode="_-* #,##0.00_-;\-* #,##0.00_-;_-* &quot;-&quot;??_-;_-@_-"/>
    <numFmt numFmtId="164" formatCode="_-* #,##0_-;\-* #,##0_-;_-* &quot;-&quot;??_-;_-@_-"/>
  </numFmts>
  <fonts count="17">
    <font>
      <sz val="11"/>
      <color theme="1"/>
      <name val="Calibri"/>
      <family val="2"/>
      <charset val="186"/>
      <scheme val="minor"/>
    </font>
    <font>
      <sz val="11"/>
      <color indexed="8"/>
      <name val="Calibri"/>
      <family val="2"/>
      <charset val="186"/>
    </font>
    <font>
      <sz val="12"/>
      <color theme="1"/>
      <name val="Times New Roman"/>
      <family val="2"/>
      <charset val="186"/>
    </font>
    <font>
      <sz val="10"/>
      <name val="Times New Roman"/>
      <family val="1"/>
      <charset val="186"/>
    </font>
    <font>
      <sz val="14"/>
      <name val="Times New Roman"/>
      <family val="1"/>
      <charset val="186"/>
    </font>
    <font>
      <b/>
      <sz val="14"/>
      <name val="Times New Roman"/>
      <family val="1"/>
      <charset val="186"/>
    </font>
    <font>
      <sz val="12"/>
      <name val="Times New Roman"/>
      <family val="1"/>
      <charset val="186"/>
    </font>
    <font>
      <sz val="12"/>
      <color rgb="FF414142"/>
      <name val="Times New Roman"/>
      <family val="1"/>
      <charset val="186"/>
    </font>
    <font>
      <b/>
      <sz val="12"/>
      <name val="Times New Roman"/>
      <family val="1"/>
      <charset val="186"/>
    </font>
    <font>
      <b/>
      <sz val="10"/>
      <name val="Times New Roman"/>
      <family val="1"/>
      <charset val="186"/>
    </font>
    <font>
      <i/>
      <sz val="10"/>
      <name val="Times New Roman"/>
      <family val="1"/>
      <charset val="186"/>
    </font>
    <font>
      <sz val="10"/>
      <color theme="1"/>
      <name val="Times New Roman"/>
      <family val="1"/>
      <charset val="186"/>
    </font>
    <font>
      <sz val="10"/>
      <color rgb="FFFF0000"/>
      <name val="Times New Roman"/>
      <family val="1"/>
      <charset val="186"/>
    </font>
    <font>
      <sz val="10"/>
      <color indexed="8"/>
      <name val="Times New Roman"/>
      <family val="1"/>
      <charset val="186"/>
    </font>
    <font>
      <i/>
      <sz val="11"/>
      <color theme="1"/>
      <name val="Calibri"/>
      <family val="1"/>
      <charset val="186"/>
      <scheme val="minor"/>
    </font>
    <font>
      <sz val="11"/>
      <color theme="1"/>
      <name val="Calibri"/>
      <family val="1"/>
      <charset val="186"/>
      <scheme val="minor"/>
    </font>
    <font>
      <sz val="14"/>
      <color theme="1"/>
      <name val="Times New Roman"/>
      <family val="1"/>
      <charset val="186"/>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1"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Protection="0"/>
    <xf numFmtId="0" fontId="1" fillId="0" borderId="0" applyNumberFormat="0" applyFill="0" applyBorder="0" applyProtection="0"/>
    <xf numFmtId="43" fontId="2" fillId="0" borderId="0" applyFont="0" applyFill="0" applyBorder="0" applyAlignment="0" applyProtection="0"/>
  </cellStyleXfs>
  <cellXfs count="150">
    <xf numFmtId="0" fontId="0" fillId="0" borderId="0" xfId="0"/>
    <xf numFmtId="0" fontId="3" fillId="0" borderId="0" xfId="1" applyNumberFormat="1" applyFont="1" applyAlignment="1">
      <alignment horizontal="center" vertical="center"/>
    </xf>
    <xf numFmtId="0" fontId="3" fillId="0" borderId="0" xfId="1" applyNumberFormat="1" applyFont="1" applyAlignment="1">
      <alignment horizontal="left" vertical="center"/>
    </xf>
    <xf numFmtId="11" fontId="3" fillId="0" borderId="0" xfId="1" applyNumberFormat="1" applyFont="1" applyAlignment="1">
      <alignment vertical="center"/>
    </xf>
    <xf numFmtId="0" fontId="3" fillId="0" borderId="0" xfId="1" applyNumberFormat="1" applyFont="1" applyAlignment="1">
      <alignment vertical="center"/>
    </xf>
    <xf numFmtId="0" fontId="4" fillId="0" borderId="0" xfId="1" applyNumberFormat="1" applyFont="1" applyAlignment="1">
      <alignment vertical="center"/>
    </xf>
    <xf numFmtId="164" fontId="5" fillId="0" borderId="0" xfId="2" applyNumberFormat="1" applyFont="1" applyAlignment="1">
      <alignment vertical="center"/>
    </xf>
    <xf numFmtId="0" fontId="3" fillId="0" borderId="0" xfId="1" applyFont="1" applyAlignment="1">
      <alignment vertical="center"/>
    </xf>
    <xf numFmtId="0" fontId="6" fillId="0" borderId="0" xfId="1" applyNumberFormat="1" applyFont="1" applyAlignment="1">
      <alignment vertical="center"/>
    </xf>
    <xf numFmtId="0" fontId="7" fillId="0" borderId="0" xfId="0" applyFont="1" applyAlignment="1">
      <alignment horizontal="left"/>
    </xf>
    <xf numFmtId="0" fontId="7" fillId="0" borderId="0" xfId="0" applyFont="1" applyAlignment="1">
      <alignment horizontal="right"/>
    </xf>
    <xf numFmtId="0" fontId="9" fillId="0" borderId="1" xfId="1" applyNumberFormat="1" applyFont="1" applyBorder="1" applyAlignment="1">
      <alignment horizontal="center" vertical="center"/>
    </xf>
    <xf numFmtId="164" fontId="9" fillId="0" borderId="1" xfId="1" applyNumberFormat="1" applyFont="1" applyBorder="1" applyAlignment="1">
      <alignment horizontal="center" vertical="center"/>
    </xf>
    <xf numFmtId="0" fontId="10" fillId="0" borderId="1" xfId="1" applyNumberFormat="1" applyFont="1" applyBorder="1" applyAlignment="1">
      <alignment horizontal="center" vertical="center"/>
    </xf>
    <xf numFmtId="0" fontId="9" fillId="2" borderId="2" xfId="1" applyNumberFormat="1" applyFont="1" applyFill="1" applyBorder="1" applyAlignment="1">
      <alignment horizontal="center" vertical="center" wrapText="1"/>
    </xf>
    <xf numFmtId="11" fontId="9" fillId="2" borderId="2"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164" fontId="9" fillId="0" borderId="2" xfId="2" applyNumberFormat="1" applyFont="1" applyBorder="1" applyAlignment="1">
      <alignment horizontal="center" vertical="center" wrapText="1"/>
    </xf>
    <xf numFmtId="164" fontId="9" fillId="5" borderId="2" xfId="2" applyNumberFormat="1" applyFont="1" applyFill="1" applyBorder="1" applyAlignment="1">
      <alignment horizontal="center" vertical="center" wrapText="1"/>
    </xf>
    <xf numFmtId="0" fontId="3" fillId="2" borderId="2" xfId="1" applyNumberFormat="1" applyFont="1" applyFill="1" applyBorder="1" applyAlignment="1">
      <alignment horizontal="center" vertical="center" wrapText="1"/>
    </xf>
    <xf numFmtId="0" fontId="3" fillId="2" borderId="2" xfId="1" applyNumberFormat="1" applyFont="1" applyFill="1" applyBorder="1" applyAlignment="1">
      <alignment horizontal="left" vertical="center" wrapText="1"/>
    </xf>
    <xf numFmtId="11" fontId="3" fillId="2" borderId="2" xfId="1" applyNumberFormat="1" applyFont="1" applyFill="1" applyBorder="1" applyAlignment="1">
      <alignment horizontal="justify" vertical="center" wrapText="1"/>
    </xf>
    <xf numFmtId="3" fontId="3" fillId="0" borderId="2" xfId="1" applyNumberFormat="1" applyFont="1" applyFill="1" applyBorder="1" applyAlignment="1">
      <alignment horizontal="right" vertical="center" wrapText="1"/>
    </xf>
    <xf numFmtId="164" fontId="3" fillId="2" borderId="2" xfId="2" applyNumberFormat="1" applyFont="1" applyFill="1" applyBorder="1" applyAlignment="1">
      <alignment horizontal="right" vertical="center" wrapText="1"/>
    </xf>
    <xf numFmtId="164" fontId="9" fillId="2" borderId="2" xfId="2" applyNumberFormat="1" applyFont="1" applyFill="1" applyBorder="1" applyAlignment="1">
      <alignment horizontal="right" vertical="center" wrapText="1"/>
    </xf>
    <xf numFmtId="0" fontId="3" fillId="0" borderId="0" xfId="1" applyNumberFormat="1" applyFont="1" applyAlignment="1">
      <alignment vertical="center" wrapText="1"/>
    </xf>
    <xf numFmtId="11" fontId="3" fillId="0" borderId="2" xfId="1" applyNumberFormat="1" applyFont="1" applyFill="1" applyBorder="1" applyAlignment="1">
      <alignment horizontal="justify" vertical="center" wrapText="1"/>
    </xf>
    <xf numFmtId="0" fontId="3" fillId="0" borderId="0" xfId="1" applyFont="1" applyAlignment="1">
      <alignment vertical="center" wrapText="1"/>
    </xf>
    <xf numFmtId="0" fontId="3" fillId="0" borderId="2" xfId="1" applyNumberFormat="1" applyFont="1" applyFill="1" applyBorder="1" applyAlignment="1">
      <alignment horizontal="center" vertical="center" wrapText="1"/>
    </xf>
    <xf numFmtId="49" fontId="9" fillId="0" borderId="2" xfId="1" applyNumberFormat="1" applyFont="1" applyFill="1" applyBorder="1" applyAlignment="1">
      <alignment horizontal="left" vertical="center" wrapText="1"/>
    </xf>
    <xf numFmtId="164" fontId="3" fillId="0" borderId="2" xfId="2" applyNumberFormat="1" applyFont="1" applyFill="1" applyBorder="1" applyAlignment="1">
      <alignment horizontal="center" vertical="center" wrapText="1"/>
    </xf>
    <xf numFmtId="164" fontId="9" fillId="0" borderId="2" xfId="2" applyNumberFormat="1" applyFont="1" applyFill="1" applyBorder="1" applyAlignment="1">
      <alignment horizontal="center" vertical="center" wrapText="1"/>
    </xf>
    <xf numFmtId="49" fontId="3" fillId="0" borderId="2" xfId="1" applyNumberFormat="1" applyFont="1" applyFill="1" applyBorder="1" applyAlignment="1">
      <alignment horizontal="left" vertical="center" wrapText="1"/>
    </xf>
    <xf numFmtId="164" fontId="9" fillId="2" borderId="2" xfId="2" applyNumberFormat="1" applyFont="1" applyFill="1" applyBorder="1" applyAlignment="1">
      <alignment horizontal="center" vertical="center" wrapText="1"/>
    </xf>
    <xf numFmtId="49" fontId="3" fillId="2" borderId="2" xfId="1" applyNumberFormat="1" applyFont="1" applyFill="1" applyBorder="1" applyAlignment="1">
      <alignment horizontal="left" vertical="center" wrapText="1"/>
    </xf>
    <xf numFmtId="164" fontId="3" fillId="0" borderId="2" xfId="2" applyNumberFormat="1" applyFont="1" applyFill="1" applyBorder="1" applyAlignment="1">
      <alignment horizontal="right" vertical="center" wrapText="1"/>
    </xf>
    <xf numFmtId="0" fontId="3" fillId="0" borderId="2" xfId="1" applyNumberFormat="1" applyFont="1" applyFill="1" applyBorder="1" applyAlignment="1">
      <alignment horizontal="justify" vertical="center" wrapText="1"/>
    </xf>
    <xf numFmtId="3" fontId="11" fillId="0" borderId="0" xfId="0" applyNumberFormat="1" applyFont="1" applyBorder="1" applyAlignment="1">
      <alignment horizontal="right" wrapText="1"/>
    </xf>
    <xf numFmtId="0" fontId="11" fillId="0" borderId="0" xfId="0" applyFont="1" applyBorder="1" applyAlignment="1">
      <alignment horizontal="right" wrapText="1"/>
    </xf>
    <xf numFmtId="0" fontId="3" fillId="0" borderId="0" xfId="1" applyFont="1" applyBorder="1" applyAlignment="1">
      <alignment vertical="center"/>
    </xf>
    <xf numFmtId="49" fontId="3" fillId="0" borderId="2" xfId="1" applyNumberFormat="1" applyFont="1" applyFill="1" applyBorder="1" applyAlignment="1">
      <alignment horizontal="justify" vertical="center" wrapText="1"/>
    </xf>
    <xf numFmtId="0" fontId="11" fillId="0" borderId="0" xfId="0" applyFont="1" applyBorder="1" applyAlignment="1">
      <alignment horizontal="center" wrapText="1"/>
    </xf>
    <xf numFmtId="0" fontId="3" fillId="0" borderId="0" xfId="1" applyFont="1" applyBorder="1" applyAlignment="1">
      <alignment vertical="center" wrapText="1"/>
    </xf>
    <xf numFmtId="0" fontId="3" fillId="2" borderId="2" xfId="1" applyFont="1" applyFill="1" applyBorder="1" applyAlignment="1">
      <alignment horizontal="left" vertical="center" wrapText="1"/>
    </xf>
    <xf numFmtId="164" fontId="3" fillId="0" borderId="2" xfId="3" applyNumberFormat="1" applyFont="1" applyFill="1" applyBorder="1" applyAlignment="1">
      <alignment horizontal="center" vertical="center" wrapText="1"/>
    </xf>
    <xf numFmtId="164" fontId="3" fillId="4" borderId="2" xfId="3" applyNumberFormat="1" applyFont="1" applyFill="1" applyBorder="1" applyAlignment="1">
      <alignment horizontal="center" vertical="center" wrapText="1"/>
    </xf>
    <xf numFmtId="3" fontId="3" fillId="4" borderId="2" xfId="1" applyNumberFormat="1" applyFont="1" applyFill="1" applyBorder="1" applyAlignment="1">
      <alignment vertical="center"/>
    </xf>
    <xf numFmtId="0" fontId="12" fillId="0" borderId="0" xfId="1" applyFont="1" applyAlignment="1">
      <alignment vertical="center" wrapText="1"/>
    </xf>
    <xf numFmtId="164" fontId="3" fillId="0" borderId="0" xfId="1" applyNumberFormat="1" applyFont="1" applyAlignment="1">
      <alignment vertical="center"/>
    </xf>
    <xf numFmtId="0" fontId="3" fillId="0" borderId="2" xfId="1" applyFont="1" applyBorder="1" applyAlignment="1">
      <alignment horizontal="justify" vertical="center" wrapText="1"/>
    </xf>
    <xf numFmtId="3" fontId="3" fillId="0" borderId="2" xfId="1" applyNumberFormat="1" applyFont="1" applyFill="1" applyBorder="1" applyAlignment="1">
      <alignment vertical="center"/>
    </xf>
    <xf numFmtId="3" fontId="3" fillId="0" borderId="2" xfId="1" applyNumberFormat="1" applyFont="1" applyFill="1" applyBorder="1" applyAlignment="1">
      <alignment horizontal="right" vertical="center"/>
    </xf>
    <xf numFmtId="11" fontId="3" fillId="4" borderId="2" xfId="1" applyNumberFormat="1" applyFont="1" applyFill="1" applyBorder="1" applyAlignment="1">
      <alignment horizontal="justify" vertical="center" wrapText="1"/>
    </xf>
    <xf numFmtId="0" fontId="3" fillId="2" borderId="2" xfId="1" applyNumberFormat="1" applyFont="1" applyFill="1" applyBorder="1" applyAlignment="1">
      <alignment horizontal="left" vertical="center"/>
    </xf>
    <xf numFmtId="164" fontId="3" fillId="2" borderId="2" xfId="2" applyNumberFormat="1" applyFont="1" applyFill="1" applyBorder="1" applyAlignment="1">
      <alignment horizontal="center" vertical="center" wrapText="1"/>
    </xf>
    <xf numFmtId="0" fontId="9" fillId="2" borderId="2" xfId="1" applyNumberFormat="1" applyFont="1" applyFill="1" applyBorder="1" applyAlignment="1">
      <alignment horizontal="right" vertical="center" wrapText="1"/>
    </xf>
    <xf numFmtId="0" fontId="11" fillId="0" borderId="5" xfId="0" applyFont="1" applyFill="1" applyBorder="1" applyAlignment="1">
      <alignment horizontal="justify" vertical="center" wrapText="1"/>
    </xf>
    <xf numFmtId="164" fontId="3" fillId="4" borderId="2" xfId="2" applyNumberFormat="1" applyFont="1" applyFill="1" applyBorder="1" applyAlignment="1">
      <alignment horizontal="center" vertical="center" wrapText="1"/>
    </xf>
    <xf numFmtId="164" fontId="3" fillId="0" borderId="2" xfId="2" applyNumberFormat="1" applyFont="1" applyBorder="1" applyAlignment="1">
      <alignment horizontal="center" vertical="center" wrapText="1"/>
    </xf>
    <xf numFmtId="0" fontId="11" fillId="0" borderId="2" xfId="0" applyFont="1" applyFill="1" applyBorder="1" applyAlignment="1">
      <alignment horizontal="justify" vertical="center" wrapText="1"/>
    </xf>
    <xf numFmtId="0" fontId="13" fillId="0" borderId="2" xfId="1" applyNumberFormat="1" applyFont="1" applyFill="1" applyBorder="1" applyAlignment="1">
      <alignment horizontal="justify" vertical="center" wrapText="1"/>
    </xf>
    <xf numFmtId="0" fontId="11" fillId="0" borderId="2" xfId="0" applyNumberFormat="1" applyFont="1" applyFill="1" applyBorder="1" applyAlignment="1">
      <alignment horizontal="justify" vertical="center" wrapText="1"/>
    </xf>
    <xf numFmtId="164" fontId="9" fillId="5" borderId="2" xfId="2" applyNumberFormat="1" applyFont="1" applyFill="1" applyBorder="1" applyAlignment="1">
      <alignment horizontal="right" vertical="center" wrapText="1"/>
    </xf>
    <xf numFmtId="164" fontId="9" fillId="3" borderId="2" xfId="2" applyNumberFormat="1" applyFont="1" applyFill="1" applyBorder="1" applyAlignment="1">
      <alignment horizontal="center" vertical="center" wrapText="1"/>
    </xf>
    <xf numFmtId="0" fontId="3" fillId="4" borderId="2" xfId="1" applyNumberFormat="1" applyFont="1" applyFill="1" applyBorder="1" applyAlignment="1">
      <alignment horizontal="center" vertical="center" wrapText="1"/>
    </xf>
    <xf numFmtId="49" fontId="9" fillId="4" borderId="2" xfId="1" applyNumberFormat="1" applyFont="1" applyFill="1" applyBorder="1" applyAlignment="1">
      <alignment horizontal="left" vertical="center" wrapText="1"/>
    </xf>
    <xf numFmtId="164" fontId="9" fillId="4" borderId="2" xfId="2" applyNumberFormat="1" applyFont="1" applyFill="1" applyBorder="1" applyAlignment="1">
      <alignment horizontal="center" vertical="center" wrapText="1"/>
    </xf>
    <xf numFmtId="164" fontId="9" fillId="4" borderId="2" xfId="2" applyNumberFormat="1" applyFont="1" applyFill="1" applyBorder="1" applyAlignment="1">
      <alignment horizontal="center" vertical="center"/>
    </xf>
    <xf numFmtId="11" fontId="9" fillId="4" borderId="2" xfId="1" applyNumberFormat="1" applyFont="1" applyFill="1" applyBorder="1" applyAlignment="1">
      <alignment horizontal="justify" vertical="center" wrapText="1"/>
    </xf>
    <xf numFmtId="49" fontId="9" fillId="4" borderId="4" xfId="1" applyNumberFormat="1" applyFont="1" applyFill="1" applyBorder="1" applyAlignment="1">
      <alignment horizontal="left" vertical="center" wrapText="1"/>
    </xf>
    <xf numFmtId="164" fontId="3" fillId="0" borderId="2" xfId="2" applyNumberFormat="1" applyFont="1" applyFill="1" applyBorder="1" applyAlignment="1">
      <alignment horizontal="center" vertical="center"/>
    </xf>
    <xf numFmtId="164" fontId="3" fillId="4" borderId="2" xfId="2" applyNumberFormat="1" applyFont="1" applyFill="1" applyBorder="1" applyAlignment="1">
      <alignment horizontal="center" vertical="center"/>
    </xf>
    <xf numFmtId="164" fontId="9" fillId="0" borderId="2" xfId="2" applyNumberFormat="1" applyFont="1" applyFill="1" applyBorder="1" applyAlignment="1">
      <alignment horizontal="center" vertical="center"/>
    </xf>
    <xf numFmtId="0" fontId="9" fillId="0" borderId="2" xfId="1" applyNumberFormat="1" applyFont="1" applyFill="1" applyBorder="1" applyAlignment="1">
      <alignment horizontal="left" vertical="center" wrapText="1"/>
    </xf>
    <xf numFmtId="49" fontId="9" fillId="4" borderId="2" xfId="1" applyNumberFormat="1" applyFont="1" applyFill="1" applyBorder="1" applyAlignment="1">
      <alignment horizontal="center" vertical="center" wrapText="1"/>
    </xf>
    <xf numFmtId="3" fontId="3" fillId="0" borderId="2" xfId="0" applyNumberFormat="1" applyFont="1" applyFill="1" applyBorder="1" applyAlignment="1">
      <alignment horizontal="right" vertical="center"/>
    </xf>
    <xf numFmtId="0" fontId="3" fillId="0" borderId="2" xfId="1" applyNumberFormat="1" applyFont="1" applyFill="1" applyBorder="1" applyAlignment="1">
      <alignment horizontal="center" vertical="center"/>
    </xf>
    <xf numFmtId="164" fontId="9" fillId="0" borderId="2" xfId="2" applyNumberFormat="1" applyFont="1" applyFill="1" applyBorder="1" applyAlignment="1">
      <alignment horizontal="right" vertical="center" wrapText="1"/>
    </xf>
    <xf numFmtId="0" fontId="3" fillId="4" borderId="2" xfId="1" applyNumberFormat="1" applyFont="1" applyFill="1" applyBorder="1" applyAlignment="1">
      <alignment horizontal="center" vertical="center"/>
    </xf>
    <xf numFmtId="0" fontId="3" fillId="0" borderId="2" xfId="1" applyNumberFormat="1" applyFont="1" applyFill="1" applyBorder="1" applyAlignment="1">
      <alignment horizontal="left" vertical="center"/>
    </xf>
    <xf numFmtId="164" fontId="9" fillId="6" borderId="2" xfId="2" applyNumberFormat="1" applyFont="1" applyFill="1" applyBorder="1" applyAlignment="1">
      <alignment horizontal="center" vertical="center" wrapText="1"/>
    </xf>
    <xf numFmtId="0" fontId="3" fillId="0" borderId="0" xfId="1" applyNumberFormat="1" applyFont="1" applyFill="1" applyAlignment="1">
      <alignment vertical="center" wrapText="1"/>
    </xf>
    <xf numFmtId="0" fontId="3" fillId="0" borderId="2" xfId="1" applyNumberFormat="1" applyFont="1" applyFill="1" applyBorder="1" applyAlignment="1">
      <alignment horizontal="left" vertical="center" wrapText="1"/>
    </xf>
    <xf numFmtId="11" fontId="3" fillId="0" borderId="7" xfId="1" applyNumberFormat="1" applyFont="1" applyFill="1" applyBorder="1" applyAlignment="1">
      <alignment horizontal="justify" vertical="center" wrapText="1"/>
    </xf>
    <xf numFmtId="0" fontId="3" fillId="0" borderId="0" xfId="1" applyFont="1" applyFill="1" applyAlignment="1">
      <alignment vertical="center" wrapText="1"/>
    </xf>
    <xf numFmtId="164" fontId="9" fillId="3" borderId="2" xfId="2" applyNumberFormat="1" applyFont="1" applyFill="1" applyBorder="1" applyAlignment="1">
      <alignment horizontal="center" vertical="center"/>
    </xf>
    <xf numFmtId="0" fontId="9" fillId="0" borderId="2" xfId="1" applyFont="1" applyFill="1" applyBorder="1" applyAlignment="1">
      <alignment vertical="center" wrapText="1"/>
    </xf>
    <xf numFmtId="0" fontId="3" fillId="0" borderId="2" xfId="1" applyFont="1" applyFill="1" applyBorder="1" applyAlignment="1">
      <alignment horizontal="justify" vertical="center" wrapText="1"/>
    </xf>
    <xf numFmtId="164" fontId="3" fillId="0" borderId="2" xfId="2" applyNumberFormat="1" applyFont="1" applyFill="1" applyBorder="1" applyAlignment="1">
      <alignment horizontal="right" vertical="center"/>
    </xf>
    <xf numFmtId="164" fontId="3" fillId="4" borderId="2" xfId="2" applyNumberFormat="1" applyFont="1" applyFill="1" applyBorder="1" applyAlignment="1">
      <alignment horizontal="right" vertical="center"/>
    </xf>
    <xf numFmtId="164" fontId="9" fillId="4" borderId="2" xfId="2" applyNumberFormat="1" applyFont="1" applyFill="1" applyBorder="1" applyAlignment="1">
      <alignment horizontal="right" vertical="center"/>
    </xf>
    <xf numFmtId="0" fontId="9" fillId="0" borderId="9" xfId="1" applyFont="1" applyFill="1" applyBorder="1" applyAlignment="1">
      <alignment horizontal="left" vertical="top" wrapText="1"/>
    </xf>
    <xf numFmtId="0" fontId="9" fillId="4" borderId="2" xfId="1" applyFont="1" applyFill="1" applyBorder="1" applyAlignment="1">
      <alignment vertical="center"/>
    </xf>
    <xf numFmtId="0" fontId="3" fillId="4" borderId="2" xfId="1" applyFont="1" applyFill="1" applyBorder="1" applyAlignment="1">
      <alignment horizontal="justify" vertical="center" wrapText="1"/>
    </xf>
    <xf numFmtId="0" fontId="3" fillId="4" borderId="2" xfId="1" applyNumberFormat="1" applyFont="1" applyFill="1" applyBorder="1" applyAlignment="1">
      <alignment horizontal="justify" vertical="center" wrapText="1"/>
    </xf>
    <xf numFmtId="0" fontId="9" fillId="4" borderId="2" xfId="1" applyFont="1" applyFill="1" applyBorder="1" applyAlignment="1">
      <alignment vertical="center" wrapText="1"/>
    </xf>
    <xf numFmtId="0" fontId="11" fillId="0" borderId="2" xfId="0" applyFont="1" applyFill="1" applyBorder="1" applyAlignment="1">
      <alignment horizontal="justify" wrapText="1"/>
    </xf>
    <xf numFmtId="0" fontId="11" fillId="0" borderId="2" xfId="0" applyFont="1" applyFill="1" applyBorder="1" applyAlignment="1">
      <alignment horizontal="justify"/>
    </xf>
    <xf numFmtId="0" fontId="10" fillId="4" borderId="2" xfId="1" applyFont="1" applyFill="1" applyBorder="1" applyAlignment="1">
      <alignment horizontal="justify" vertical="center" wrapText="1"/>
    </xf>
    <xf numFmtId="0" fontId="11" fillId="0" borderId="0" xfId="0" applyFont="1" applyFill="1" applyAlignment="1">
      <alignment horizontal="justify" wrapText="1"/>
    </xf>
    <xf numFmtId="0" fontId="9" fillId="4" borderId="2" xfId="1" applyFont="1" applyFill="1" applyBorder="1" applyAlignment="1">
      <alignment horizontal="left" vertical="center" wrapText="1"/>
    </xf>
    <xf numFmtId="0" fontId="3" fillId="0" borderId="2" xfId="1" applyNumberFormat="1" applyFont="1" applyFill="1" applyBorder="1" applyAlignment="1">
      <alignment vertical="top" wrapText="1"/>
    </xf>
    <xf numFmtId="0" fontId="3" fillId="0" borderId="2" xfId="1" applyFont="1" applyFill="1" applyBorder="1" applyAlignment="1">
      <alignment horizontal="justify" vertical="top" wrapText="1"/>
    </xf>
    <xf numFmtId="3" fontId="3" fillId="0" borderId="2" xfId="2" applyNumberFormat="1" applyFont="1" applyFill="1" applyBorder="1" applyAlignment="1">
      <alignment horizontal="center" vertical="center"/>
    </xf>
    <xf numFmtId="0" fontId="12" fillId="0" borderId="0" xfId="1" applyNumberFormat="1" applyFont="1" applyAlignment="1">
      <alignment vertical="center" wrapText="1"/>
    </xf>
    <xf numFmtId="0" fontId="3" fillId="0" borderId="2" xfId="1" applyFont="1" applyFill="1" applyBorder="1" applyAlignment="1">
      <alignment horizontal="justify" vertical="center"/>
    </xf>
    <xf numFmtId="0" fontId="11" fillId="0" borderId="2" xfId="1" applyFont="1" applyFill="1" applyBorder="1" applyAlignment="1">
      <alignment horizontal="justify" vertical="center" wrapText="1"/>
    </xf>
    <xf numFmtId="11" fontId="3" fillId="2" borderId="2" xfId="1" applyNumberFormat="1" applyFont="1" applyFill="1" applyBorder="1" applyAlignment="1">
      <alignment horizontal="left" vertical="center" wrapText="1"/>
    </xf>
    <xf numFmtId="11" fontId="3" fillId="0" borderId="2" xfId="1" applyNumberFormat="1" applyFont="1" applyFill="1" applyBorder="1" applyAlignment="1">
      <alignment horizontal="left" vertical="center" wrapText="1"/>
    </xf>
    <xf numFmtId="164" fontId="3" fillId="0" borderId="2" xfId="2" applyNumberFormat="1" applyFont="1" applyFill="1" applyBorder="1" applyAlignment="1">
      <alignment vertical="center" wrapText="1"/>
    </xf>
    <xf numFmtId="164" fontId="3" fillId="4" borderId="2" xfId="2" applyNumberFormat="1" applyFont="1" applyFill="1" applyBorder="1" applyAlignment="1">
      <alignment horizontal="right" vertical="center" wrapText="1"/>
    </xf>
    <xf numFmtId="11" fontId="3" fillId="4" borderId="2" xfId="1" applyNumberFormat="1" applyFont="1" applyFill="1" applyBorder="1" applyAlignment="1">
      <alignment horizontal="left" vertical="center" wrapText="1"/>
    </xf>
    <xf numFmtId="0" fontId="3" fillId="0" borderId="2" xfId="1" applyNumberFormat="1" applyFont="1" applyBorder="1" applyAlignment="1">
      <alignment horizontal="center" vertical="center"/>
    </xf>
    <xf numFmtId="0" fontId="3" fillId="4" borderId="2" xfId="1" applyFont="1" applyFill="1" applyBorder="1" applyAlignment="1">
      <alignment horizontal="left" vertical="center" wrapText="1"/>
    </xf>
    <xf numFmtId="11" fontId="9" fillId="0" borderId="5" xfId="1" applyNumberFormat="1" applyFont="1" applyBorder="1" applyAlignment="1">
      <alignment horizontal="left" vertical="top" wrapText="1"/>
    </xf>
    <xf numFmtId="11" fontId="3" fillId="0" borderId="2" xfId="1" applyNumberFormat="1" applyFont="1" applyBorder="1" applyAlignment="1">
      <alignment vertical="center" wrapText="1"/>
    </xf>
    <xf numFmtId="3" fontId="9" fillId="0" borderId="2" xfId="1" applyNumberFormat="1" applyFont="1" applyFill="1" applyBorder="1" applyAlignment="1">
      <alignment horizontal="right" vertical="center"/>
    </xf>
    <xf numFmtId="164" fontId="9" fillId="0" borderId="0" xfId="2" applyNumberFormat="1" applyFont="1" applyAlignment="1">
      <alignment vertical="center"/>
    </xf>
    <xf numFmtId="0" fontId="16" fillId="0" borderId="0" xfId="0" applyFont="1"/>
    <xf numFmtId="11" fontId="4" fillId="0" borderId="0" xfId="1" applyNumberFormat="1" applyFont="1" applyAlignment="1">
      <alignment horizontal="left" vertical="center"/>
    </xf>
    <xf numFmtId="0" fontId="16" fillId="0" borderId="0" xfId="0" applyFont="1" applyAlignment="1">
      <alignment horizontal="justify"/>
    </xf>
    <xf numFmtId="11" fontId="4" fillId="0" borderId="0" xfId="1" applyNumberFormat="1" applyFont="1" applyAlignment="1">
      <alignment vertical="center"/>
    </xf>
    <xf numFmtId="0" fontId="11" fillId="0" borderId="0" xfId="0" applyFont="1"/>
    <xf numFmtId="0" fontId="8" fillId="0" borderId="0" xfId="1" applyNumberFormat="1" applyFont="1" applyBorder="1" applyAlignment="1">
      <alignment horizontal="center" vertical="center"/>
    </xf>
    <xf numFmtId="0" fontId="9" fillId="5" borderId="2" xfId="1" applyNumberFormat="1" applyFont="1" applyFill="1" applyBorder="1" applyAlignment="1">
      <alignment horizontal="center" vertical="center" wrapText="1"/>
    </xf>
    <xf numFmtId="49" fontId="9" fillId="5" borderId="3" xfId="1" applyNumberFormat="1" applyFont="1" applyFill="1" applyBorder="1" applyAlignment="1">
      <alignment horizontal="left" vertical="center" wrapText="1"/>
    </xf>
    <xf numFmtId="49" fontId="9" fillId="5" borderId="8" xfId="1" applyNumberFormat="1" applyFont="1" applyFill="1" applyBorder="1" applyAlignment="1">
      <alignment horizontal="left" vertical="center" wrapText="1"/>
    </xf>
    <xf numFmtId="49" fontId="9" fillId="5" borderId="6"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8" xfId="1" applyNumberFormat="1" applyFont="1" applyFill="1" applyBorder="1" applyAlignment="1">
      <alignment horizontal="left" vertical="center" wrapText="1"/>
    </xf>
    <xf numFmtId="49" fontId="9" fillId="3" borderId="6" xfId="1" applyNumberFormat="1" applyFont="1" applyFill="1" applyBorder="1" applyAlignment="1">
      <alignment horizontal="left" vertical="center" wrapText="1"/>
    </xf>
    <xf numFmtId="49" fontId="9" fillId="5" borderId="3" xfId="1" applyNumberFormat="1" applyFont="1" applyFill="1" applyBorder="1" applyAlignment="1">
      <alignment horizontal="left" vertical="center"/>
    </xf>
    <xf numFmtId="49" fontId="9" fillId="5" borderId="8" xfId="1" applyNumberFormat="1" applyFont="1" applyFill="1" applyBorder="1" applyAlignment="1">
      <alignment horizontal="left" vertical="center"/>
    </xf>
    <xf numFmtId="49" fontId="9" fillId="5" borderId="6" xfId="1" applyNumberFormat="1" applyFont="1" applyFill="1" applyBorder="1" applyAlignment="1">
      <alignment horizontal="left" vertical="center"/>
    </xf>
    <xf numFmtId="49" fontId="9" fillId="4" borderId="4" xfId="1" applyNumberFormat="1" applyFont="1" applyFill="1" applyBorder="1" applyAlignment="1">
      <alignment horizontal="left" vertical="top" wrapText="1"/>
    </xf>
    <xf numFmtId="49" fontId="9" fillId="4" borderId="9" xfId="1" applyNumberFormat="1" applyFont="1" applyFill="1" applyBorder="1" applyAlignment="1">
      <alignment horizontal="left" vertical="top" wrapText="1"/>
    </xf>
    <xf numFmtId="49" fontId="9" fillId="4" borderId="5" xfId="1" applyNumberFormat="1" applyFont="1" applyFill="1" applyBorder="1" applyAlignment="1">
      <alignment horizontal="left" vertical="top" wrapText="1"/>
    </xf>
    <xf numFmtId="49" fontId="9" fillId="6" borderId="3" xfId="1" applyNumberFormat="1" applyFont="1" applyFill="1" applyBorder="1" applyAlignment="1">
      <alignment horizontal="left" vertical="center" wrapText="1"/>
    </xf>
    <xf numFmtId="49" fontId="9" fillId="6" borderId="8" xfId="1" applyNumberFormat="1" applyFont="1" applyFill="1" applyBorder="1" applyAlignment="1">
      <alignment horizontal="left" vertical="center" wrapText="1"/>
    </xf>
    <xf numFmtId="49" fontId="9" fillId="6" borderId="6" xfId="1" applyNumberFormat="1" applyFont="1" applyFill="1" applyBorder="1" applyAlignment="1">
      <alignment horizontal="left" vertical="center" wrapText="1"/>
    </xf>
    <xf numFmtId="0" fontId="9" fillId="0" borderId="4"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4" borderId="4" xfId="1" applyFont="1" applyFill="1" applyBorder="1" applyAlignment="1">
      <alignment horizontal="left" vertical="top" wrapText="1"/>
    </xf>
    <xf numFmtId="0" fontId="9" fillId="4" borderId="9" xfId="1" applyFont="1" applyFill="1" applyBorder="1" applyAlignment="1">
      <alignment horizontal="left" vertical="top" wrapText="1"/>
    </xf>
    <xf numFmtId="0" fontId="9" fillId="4" borderId="5" xfId="1" applyFont="1" applyFill="1" applyBorder="1" applyAlignment="1">
      <alignment horizontal="left" vertical="top" wrapText="1"/>
    </xf>
    <xf numFmtId="0" fontId="9" fillId="4" borderId="2" xfId="1" applyFont="1" applyFill="1" applyBorder="1" applyAlignment="1">
      <alignment horizontal="left" vertical="top" wrapText="1"/>
    </xf>
    <xf numFmtId="49" fontId="9" fillId="2" borderId="4" xfId="1" applyNumberFormat="1" applyFont="1" applyFill="1" applyBorder="1" applyAlignment="1">
      <alignment horizontal="left" vertical="top" wrapText="1"/>
    </xf>
    <xf numFmtId="49" fontId="9" fillId="2" borderId="9" xfId="1" applyNumberFormat="1" applyFont="1" applyFill="1" applyBorder="1" applyAlignment="1">
      <alignment horizontal="left" vertical="top" wrapText="1"/>
    </xf>
    <xf numFmtId="49" fontId="9" fillId="2" borderId="5" xfId="1" applyNumberFormat="1" applyFont="1" applyFill="1" applyBorder="1" applyAlignment="1">
      <alignment horizontal="left" vertical="top" wrapText="1"/>
    </xf>
  </cellXfs>
  <cellStyles count="7">
    <cellStyle name="Atdalītāji 2" xfId="2"/>
    <cellStyle name="Atdalītāji 3" xfId="3"/>
    <cellStyle name="Comma 2" xfId="6"/>
    <cellStyle name="Normal 2" xfId="5"/>
    <cellStyle name="Parastais" xfId="0" builtinId="0"/>
    <cellStyle name="Parastais 2" xfId="1"/>
    <cellStyle name="Parastais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Lapa1"/>
  <dimension ref="A1:EZ170"/>
  <sheetViews>
    <sheetView showGridLines="0" tabSelected="1" zoomScale="70" zoomScaleNormal="70" workbookViewId="0">
      <pane ySplit="14" topLeftCell="A15" activePane="bottomLeft" state="frozen"/>
      <selection pane="bottomLeft" activeCell="C137" sqref="C137"/>
    </sheetView>
  </sheetViews>
  <sheetFormatPr defaultRowHeight="12.75"/>
  <cols>
    <col min="1" max="1" width="5.7109375" style="1" customWidth="1"/>
    <col min="2" max="2" width="18.42578125" style="2" customWidth="1"/>
    <col min="3" max="3" width="51.7109375" style="3" customWidth="1"/>
    <col min="4" max="4" width="10.85546875" style="4" customWidth="1"/>
    <col min="5" max="5" width="11.5703125" style="4" customWidth="1"/>
    <col min="6" max="7" width="10.7109375" style="4" customWidth="1"/>
    <col min="8" max="8" width="10.5703125" style="4" customWidth="1"/>
    <col min="9" max="9" width="11.5703125" style="117" customWidth="1"/>
    <col min="10" max="10" width="44.5703125" style="25" customWidth="1"/>
    <col min="11" max="156" width="8.85546875" style="4" customWidth="1"/>
    <col min="157" max="16384" width="9.140625" style="7"/>
  </cols>
  <sheetData>
    <row r="1" spans="1:9" ht="30" customHeight="1">
      <c r="F1" s="5" t="s">
        <v>164</v>
      </c>
      <c r="I1" s="6"/>
    </row>
    <row r="2" spans="1:9" ht="15.75">
      <c r="H2" s="8" t="s">
        <v>147</v>
      </c>
      <c r="I2" s="9"/>
    </row>
    <row r="3" spans="1:9" ht="15.75">
      <c r="H3" s="8" t="s">
        <v>148</v>
      </c>
      <c r="I3" s="10"/>
    </row>
    <row r="4" spans="1:9" ht="15.75">
      <c r="H4" s="8" t="s">
        <v>165</v>
      </c>
      <c r="I4" s="10" t="s">
        <v>177</v>
      </c>
    </row>
    <row r="5" spans="1:9" ht="15.75">
      <c r="H5" s="8" t="s">
        <v>166</v>
      </c>
      <c r="I5" s="10">
        <v>717</v>
      </c>
    </row>
    <row r="6" spans="1:9" ht="15.75">
      <c r="I6" s="10"/>
    </row>
    <row r="7" spans="1:9" ht="15.75">
      <c r="I7" s="10" t="s">
        <v>175</v>
      </c>
    </row>
    <row r="8" spans="1:9" ht="15.75">
      <c r="I8" s="10" t="s">
        <v>148</v>
      </c>
    </row>
    <row r="9" spans="1:9" ht="15.75">
      <c r="I9" s="10" t="s">
        <v>149</v>
      </c>
    </row>
    <row r="10" spans="1:9" ht="15.75">
      <c r="I10" s="10" t="s">
        <v>162</v>
      </c>
    </row>
    <row r="12" spans="1:9" ht="15.75">
      <c r="A12" s="123" t="s">
        <v>122</v>
      </c>
      <c r="B12" s="123"/>
      <c r="C12" s="123"/>
      <c r="D12" s="123"/>
      <c r="E12" s="123"/>
      <c r="F12" s="123"/>
      <c r="G12" s="123"/>
      <c r="H12" s="123"/>
      <c r="I12" s="123"/>
    </row>
    <row r="13" spans="1:9">
      <c r="A13" s="11"/>
      <c r="B13" s="11"/>
      <c r="C13" s="11"/>
      <c r="D13" s="12"/>
      <c r="E13" s="11"/>
      <c r="F13" s="11"/>
      <c r="G13" s="11"/>
      <c r="H13" s="11"/>
      <c r="I13" s="13" t="s">
        <v>27</v>
      </c>
    </row>
    <row r="14" spans="1:9" ht="38.25">
      <c r="A14" s="14" t="s">
        <v>45</v>
      </c>
      <c r="B14" s="14" t="s">
        <v>28</v>
      </c>
      <c r="C14" s="15" t="s">
        <v>25</v>
      </c>
      <c r="D14" s="16" t="s">
        <v>41</v>
      </c>
      <c r="E14" s="16" t="s">
        <v>40</v>
      </c>
      <c r="F14" s="16" t="s">
        <v>42</v>
      </c>
      <c r="G14" s="16" t="s">
        <v>43</v>
      </c>
      <c r="H14" s="16" t="s">
        <v>44</v>
      </c>
      <c r="I14" s="17" t="s">
        <v>14</v>
      </c>
    </row>
    <row r="15" spans="1:9">
      <c r="A15" s="124" t="s">
        <v>26</v>
      </c>
      <c r="B15" s="124"/>
      <c r="C15" s="124"/>
      <c r="D15" s="18">
        <f t="shared" ref="D15:I15" si="0">D16+D21+D22+D26+D30+D36+D40+D46+D55+D59</f>
        <v>5000459</v>
      </c>
      <c r="E15" s="18">
        <f t="shared" si="0"/>
        <v>10624659</v>
      </c>
      <c r="F15" s="18">
        <f t="shared" si="0"/>
        <v>6700816</v>
      </c>
      <c r="G15" s="18">
        <f t="shared" si="0"/>
        <v>4651703</v>
      </c>
      <c r="H15" s="18">
        <f t="shared" si="0"/>
        <v>4778000</v>
      </c>
      <c r="I15" s="18">
        <f t="shared" si="0"/>
        <v>31755637</v>
      </c>
    </row>
    <row r="16" spans="1:9">
      <c r="A16" s="125" t="s">
        <v>0</v>
      </c>
      <c r="B16" s="126"/>
      <c r="C16" s="127"/>
      <c r="D16" s="18">
        <f>D17+D18+D19</f>
        <v>315000</v>
      </c>
      <c r="E16" s="18">
        <f t="shared" ref="E16:I16" si="1">E17+E18+E19</f>
        <v>502750</v>
      </c>
      <c r="F16" s="18">
        <f t="shared" si="1"/>
        <v>93750</v>
      </c>
      <c r="G16" s="18">
        <f t="shared" si="1"/>
        <v>0</v>
      </c>
      <c r="H16" s="18">
        <f t="shared" si="1"/>
        <v>0</v>
      </c>
      <c r="I16" s="18">
        <f t="shared" si="1"/>
        <v>911500</v>
      </c>
    </row>
    <row r="17" spans="1:156" ht="25.5">
      <c r="A17" s="19">
        <v>1</v>
      </c>
      <c r="B17" s="20"/>
      <c r="C17" s="21" t="s">
        <v>156</v>
      </c>
      <c r="D17" s="22">
        <v>280000</v>
      </c>
      <c r="E17" s="22">
        <v>63750</v>
      </c>
      <c r="F17" s="22">
        <v>93750</v>
      </c>
      <c r="G17" s="23">
        <v>0</v>
      </c>
      <c r="H17" s="23">
        <v>0</v>
      </c>
      <c r="I17" s="24">
        <f>SUM(D17:H17)</f>
        <v>437500</v>
      </c>
    </row>
    <row r="18" spans="1:156" ht="25.5">
      <c r="A18" s="19">
        <f>A17+1</f>
        <v>2</v>
      </c>
      <c r="B18" s="20"/>
      <c r="C18" s="26" t="s">
        <v>125</v>
      </c>
      <c r="D18" s="23">
        <v>0</v>
      </c>
      <c r="E18" s="22">
        <v>354000</v>
      </c>
      <c r="F18" s="23">
        <v>0</v>
      </c>
      <c r="G18" s="23">
        <v>0</v>
      </c>
      <c r="H18" s="23">
        <v>0</v>
      </c>
      <c r="I18" s="24">
        <f>SUM(D18:H18)</f>
        <v>354000</v>
      </c>
    </row>
    <row r="19" spans="1:156" ht="25.5">
      <c r="A19" s="19">
        <v>3</v>
      </c>
      <c r="B19" s="20"/>
      <c r="C19" s="21" t="s">
        <v>46</v>
      </c>
      <c r="D19" s="22">
        <v>35000</v>
      </c>
      <c r="E19" s="22">
        <v>85000</v>
      </c>
      <c r="F19" s="23">
        <v>0</v>
      </c>
      <c r="G19" s="23">
        <v>0</v>
      </c>
      <c r="H19" s="23">
        <v>0</v>
      </c>
      <c r="I19" s="24">
        <f>SUM(D19:H19)</f>
        <v>120000</v>
      </c>
    </row>
    <row r="20" spans="1:156">
      <c r="A20" s="125" t="s">
        <v>1</v>
      </c>
      <c r="B20" s="126"/>
      <c r="C20" s="127"/>
      <c r="D20" s="18">
        <v>0</v>
      </c>
      <c r="E20" s="18">
        <v>300000</v>
      </c>
      <c r="F20" s="18">
        <v>0</v>
      </c>
      <c r="G20" s="18">
        <v>0</v>
      </c>
      <c r="H20" s="18">
        <v>0</v>
      </c>
      <c r="I20" s="18">
        <v>300000</v>
      </c>
      <c r="J20" s="2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row>
    <row r="21" spans="1:156" ht="76.5">
      <c r="A21" s="28">
        <v>4</v>
      </c>
      <c r="B21" s="29"/>
      <c r="C21" s="26" t="s">
        <v>158</v>
      </c>
      <c r="D21" s="30">
        <v>0</v>
      </c>
      <c r="E21" s="30">
        <v>300000</v>
      </c>
      <c r="F21" s="30">
        <v>0</v>
      </c>
      <c r="G21" s="30">
        <v>0</v>
      </c>
      <c r="H21" s="30">
        <v>0</v>
      </c>
      <c r="I21" s="31">
        <f>SUM(D21:H21)</f>
        <v>300000</v>
      </c>
      <c r="J21" s="2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row>
    <row r="22" spans="1:156">
      <c r="A22" s="125" t="s">
        <v>2</v>
      </c>
      <c r="B22" s="126"/>
      <c r="C22" s="127"/>
      <c r="D22" s="18">
        <f t="shared" ref="D22:I22" si="2">D23+D24+D25</f>
        <v>76460</v>
      </c>
      <c r="E22" s="18">
        <f t="shared" si="2"/>
        <v>150000</v>
      </c>
      <c r="F22" s="18">
        <f t="shared" si="2"/>
        <v>0</v>
      </c>
      <c r="G22" s="18">
        <f t="shared" si="2"/>
        <v>0</v>
      </c>
      <c r="H22" s="18">
        <f t="shared" si="2"/>
        <v>0</v>
      </c>
      <c r="I22" s="18">
        <f t="shared" si="2"/>
        <v>226460</v>
      </c>
      <c r="J22" s="2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row>
    <row r="23" spans="1:156" ht="38.25">
      <c r="A23" s="28">
        <v>5</v>
      </c>
      <c r="B23" s="32"/>
      <c r="C23" s="26" t="s">
        <v>159</v>
      </c>
      <c r="D23" s="30">
        <v>26460</v>
      </c>
      <c r="E23" s="30">
        <v>0</v>
      </c>
      <c r="F23" s="30">
        <v>0</v>
      </c>
      <c r="G23" s="30">
        <v>0</v>
      </c>
      <c r="H23" s="30">
        <v>0</v>
      </c>
      <c r="I23" s="33">
        <f>D23+E23+F23+G23+H23</f>
        <v>26460</v>
      </c>
      <c r="J23" s="2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row>
    <row r="24" spans="1:156" ht="51">
      <c r="A24" s="19">
        <v>6</v>
      </c>
      <c r="B24" s="34"/>
      <c r="C24" s="21" t="s">
        <v>47</v>
      </c>
      <c r="D24" s="30">
        <v>50000</v>
      </c>
      <c r="E24" s="35">
        <v>100000</v>
      </c>
      <c r="F24" s="30">
        <v>0</v>
      </c>
      <c r="G24" s="30">
        <v>0</v>
      </c>
      <c r="H24" s="30">
        <v>0</v>
      </c>
      <c r="I24" s="33">
        <f>SUM(D24:H24)</f>
        <v>150000</v>
      </c>
      <c r="J24" s="2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row>
    <row r="25" spans="1:156" ht="89.25">
      <c r="A25" s="19">
        <v>7</v>
      </c>
      <c r="B25" s="34"/>
      <c r="C25" s="21" t="s">
        <v>48</v>
      </c>
      <c r="D25" s="30">
        <v>0</v>
      </c>
      <c r="E25" s="30">
        <v>50000</v>
      </c>
      <c r="F25" s="30">
        <v>0</v>
      </c>
      <c r="G25" s="30">
        <v>0</v>
      </c>
      <c r="H25" s="30">
        <v>0</v>
      </c>
      <c r="I25" s="33">
        <f>SUM(E25:H25)</f>
        <v>50000</v>
      </c>
      <c r="J25" s="2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row>
    <row r="26" spans="1:156">
      <c r="A26" s="125" t="s">
        <v>114</v>
      </c>
      <c r="B26" s="126"/>
      <c r="C26" s="127"/>
      <c r="D26" s="18">
        <f>D27+D28+D29</f>
        <v>900000</v>
      </c>
      <c r="E26" s="18">
        <f t="shared" ref="E26:I26" si="3">E27+E28+E29</f>
        <v>900000</v>
      </c>
      <c r="F26" s="18">
        <f t="shared" si="3"/>
        <v>150000</v>
      </c>
      <c r="G26" s="18">
        <f t="shared" si="3"/>
        <v>0</v>
      </c>
      <c r="H26" s="18">
        <f t="shared" si="3"/>
        <v>0</v>
      </c>
      <c r="I26" s="18">
        <f t="shared" si="3"/>
        <v>1950000</v>
      </c>
      <c r="J26" s="2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row>
    <row r="27" spans="1:156" ht="114.75">
      <c r="A27" s="19">
        <v>8</v>
      </c>
      <c r="B27" s="20" t="s">
        <v>15</v>
      </c>
      <c r="C27" s="36" t="s">
        <v>49</v>
      </c>
      <c r="D27" s="22">
        <v>500000</v>
      </c>
      <c r="E27" s="22">
        <v>450000</v>
      </c>
      <c r="F27" s="30">
        <v>50000</v>
      </c>
      <c r="G27" s="30">
        <v>0</v>
      </c>
      <c r="H27" s="30">
        <v>0</v>
      </c>
      <c r="I27" s="24">
        <f t="shared" ref="I27:I29" si="4">SUM(D27:H27)</f>
        <v>1000000</v>
      </c>
      <c r="J27" s="37"/>
      <c r="K27" s="37"/>
      <c r="L27" s="38"/>
      <c r="M27" s="39"/>
      <c r="N27" s="39"/>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row>
    <row r="28" spans="1:156" ht="38.25">
      <c r="A28" s="19">
        <v>9</v>
      </c>
      <c r="B28" s="20" t="s">
        <v>16</v>
      </c>
      <c r="C28" s="40" t="s">
        <v>51</v>
      </c>
      <c r="D28" s="22">
        <v>400000</v>
      </c>
      <c r="E28" s="22">
        <v>300000</v>
      </c>
      <c r="F28" s="30">
        <v>0</v>
      </c>
      <c r="G28" s="30">
        <v>0</v>
      </c>
      <c r="H28" s="30">
        <v>0</v>
      </c>
      <c r="I28" s="24">
        <f t="shared" si="4"/>
        <v>700000</v>
      </c>
      <c r="J28" s="37"/>
      <c r="K28" s="37"/>
      <c r="L28" s="38"/>
      <c r="M28" s="39"/>
      <c r="N28" s="39"/>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row>
    <row r="29" spans="1:156" ht="25.5">
      <c r="A29" s="19">
        <v>10</v>
      </c>
      <c r="B29" s="20" t="s">
        <v>16</v>
      </c>
      <c r="C29" s="40" t="s">
        <v>50</v>
      </c>
      <c r="D29" s="30">
        <v>0</v>
      </c>
      <c r="E29" s="22">
        <v>150000</v>
      </c>
      <c r="F29" s="22">
        <v>100000</v>
      </c>
      <c r="G29" s="30">
        <v>0</v>
      </c>
      <c r="H29" s="30">
        <v>0</v>
      </c>
      <c r="I29" s="24">
        <f t="shared" si="4"/>
        <v>250000</v>
      </c>
      <c r="J29" s="41"/>
      <c r="K29" s="37"/>
      <c r="L29" s="37"/>
      <c r="M29" s="39"/>
      <c r="N29" s="39"/>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row>
    <row r="30" spans="1:156">
      <c r="A30" s="125" t="s">
        <v>3</v>
      </c>
      <c r="B30" s="126"/>
      <c r="C30" s="127"/>
      <c r="D30" s="18">
        <f>D31+D32+D33+D34+D35</f>
        <v>15700</v>
      </c>
      <c r="E30" s="18">
        <f t="shared" ref="E30:I30" si="5">E31+E32+E33+E34+E35</f>
        <v>14000</v>
      </c>
      <c r="F30" s="18">
        <f t="shared" si="5"/>
        <v>2473</v>
      </c>
      <c r="G30" s="18">
        <f t="shared" si="5"/>
        <v>0</v>
      </c>
      <c r="H30" s="18">
        <f t="shared" si="5"/>
        <v>0</v>
      </c>
      <c r="I30" s="18">
        <f t="shared" si="5"/>
        <v>32173</v>
      </c>
      <c r="J30" s="42"/>
      <c r="K30" s="39"/>
      <c r="L30" s="39"/>
      <c r="M30" s="39"/>
      <c r="N30" s="39"/>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row>
    <row r="31" spans="1:156">
      <c r="A31" s="19">
        <v>11</v>
      </c>
      <c r="B31" s="43"/>
      <c r="C31" s="21" t="s">
        <v>52</v>
      </c>
      <c r="D31" s="44">
        <v>800</v>
      </c>
      <c r="E31" s="44">
        <v>7800</v>
      </c>
      <c r="F31" s="44">
        <v>2473</v>
      </c>
      <c r="G31" s="30">
        <v>0</v>
      </c>
      <c r="H31" s="30">
        <v>0</v>
      </c>
      <c r="I31" s="33">
        <f t="shared" ref="I31:I38" si="6">D31+E31+F31+G31+H31</f>
        <v>11073</v>
      </c>
      <c r="J31" s="42"/>
      <c r="K31" s="39"/>
      <c r="L31" s="39"/>
      <c r="M31" s="39"/>
      <c r="N31" s="39"/>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row>
    <row r="32" spans="1:156" ht="102">
      <c r="A32" s="19">
        <v>12</v>
      </c>
      <c r="B32" s="43"/>
      <c r="C32" s="21" t="s">
        <v>53</v>
      </c>
      <c r="D32" s="44">
        <v>1000</v>
      </c>
      <c r="E32" s="44">
        <v>500</v>
      </c>
      <c r="F32" s="30">
        <v>0</v>
      </c>
      <c r="G32" s="30">
        <v>0</v>
      </c>
      <c r="H32" s="30">
        <v>0</v>
      </c>
      <c r="I32" s="33">
        <f t="shared" si="6"/>
        <v>1500</v>
      </c>
      <c r="J32" s="2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row>
    <row r="33" spans="1:156" ht="51">
      <c r="A33" s="19">
        <v>13</v>
      </c>
      <c r="B33" s="43"/>
      <c r="C33" s="21" t="s">
        <v>54</v>
      </c>
      <c r="D33" s="44">
        <v>5000</v>
      </c>
      <c r="E33" s="44">
        <v>1400</v>
      </c>
      <c r="F33" s="30">
        <v>0</v>
      </c>
      <c r="G33" s="30">
        <v>0</v>
      </c>
      <c r="H33" s="30">
        <v>0</v>
      </c>
      <c r="I33" s="33">
        <f t="shared" si="6"/>
        <v>6400</v>
      </c>
      <c r="J33" s="2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row>
    <row r="34" spans="1:156" ht="25.5">
      <c r="A34" s="19">
        <v>14</v>
      </c>
      <c r="B34" s="43"/>
      <c r="C34" s="21" t="s">
        <v>55</v>
      </c>
      <c r="D34" s="44">
        <v>900</v>
      </c>
      <c r="E34" s="44">
        <v>3300</v>
      </c>
      <c r="F34" s="30">
        <v>0</v>
      </c>
      <c r="G34" s="30">
        <v>0</v>
      </c>
      <c r="H34" s="30">
        <v>0</v>
      </c>
      <c r="I34" s="33">
        <f t="shared" si="6"/>
        <v>4200</v>
      </c>
      <c r="J34" s="2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row>
    <row r="35" spans="1:156" ht="38.25">
      <c r="A35" s="19">
        <v>15</v>
      </c>
      <c r="B35" s="43"/>
      <c r="C35" s="21" t="s">
        <v>56</v>
      </c>
      <c r="D35" s="44">
        <v>8000</v>
      </c>
      <c r="E35" s="45">
        <v>1000</v>
      </c>
      <c r="F35" s="30">
        <v>0</v>
      </c>
      <c r="G35" s="30">
        <v>0</v>
      </c>
      <c r="H35" s="30">
        <v>0</v>
      </c>
      <c r="I35" s="33">
        <f t="shared" si="6"/>
        <v>9000</v>
      </c>
      <c r="J35" s="2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row>
    <row r="36" spans="1:156">
      <c r="A36" s="125" t="s">
        <v>4</v>
      </c>
      <c r="B36" s="126"/>
      <c r="C36" s="127"/>
      <c r="D36" s="18">
        <f>SUM(D37:D39)</f>
        <v>72197</v>
      </c>
      <c r="E36" s="18">
        <f>SUM(E37:E39)</f>
        <v>357503</v>
      </c>
      <c r="F36" s="18">
        <f t="shared" ref="F36:H36" si="7">SUM(F37:F39)</f>
        <v>0</v>
      </c>
      <c r="G36" s="18">
        <f t="shared" si="7"/>
        <v>0</v>
      </c>
      <c r="H36" s="18">
        <f t="shared" si="7"/>
        <v>0</v>
      </c>
      <c r="I36" s="18">
        <f t="shared" si="6"/>
        <v>429700</v>
      </c>
      <c r="J36" s="2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row>
    <row r="37" spans="1:156" ht="51">
      <c r="A37" s="19">
        <v>16</v>
      </c>
      <c r="B37" s="43"/>
      <c r="C37" s="21" t="s">
        <v>124</v>
      </c>
      <c r="D37" s="46">
        <f>133574-108374+30000</f>
        <v>55200</v>
      </c>
      <c r="E37" s="46">
        <f>406174-108374-40000</f>
        <v>257800</v>
      </c>
      <c r="F37" s="30">
        <v>0</v>
      </c>
      <c r="G37" s="30">
        <v>0</v>
      </c>
      <c r="H37" s="30">
        <v>0</v>
      </c>
      <c r="I37" s="33">
        <f t="shared" si="6"/>
        <v>313000</v>
      </c>
      <c r="J37" s="47"/>
      <c r="K37" s="7"/>
      <c r="L37" s="48"/>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row>
    <row r="38" spans="1:156" ht="38.25">
      <c r="A38" s="19">
        <v>17</v>
      </c>
      <c r="B38" s="43"/>
      <c r="C38" s="49" t="s">
        <v>57</v>
      </c>
      <c r="D38" s="50">
        <v>12997</v>
      </c>
      <c r="E38" s="50">
        <v>55003</v>
      </c>
      <c r="F38" s="30">
        <v>0</v>
      </c>
      <c r="G38" s="30">
        <v>0</v>
      </c>
      <c r="H38" s="30">
        <v>0</v>
      </c>
      <c r="I38" s="33">
        <f t="shared" si="6"/>
        <v>68000</v>
      </c>
      <c r="J38" s="2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row>
    <row r="39" spans="1:156" ht="38.25">
      <c r="A39" s="19">
        <v>18</v>
      </c>
      <c r="B39" s="43"/>
      <c r="C39" s="49" t="s">
        <v>58</v>
      </c>
      <c r="D39" s="51">
        <v>4000</v>
      </c>
      <c r="E39" s="51">
        <v>44700</v>
      </c>
      <c r="F39" s="30">
        <v>0</v>
      </c>
      <c r="G39" s="30">
        <v>0</v>
      </c>
      <c r="H39" s="30">
        <v>0</v>
      </c>
      <c r="I39" s="24">
        <f>SUM(D39:H39)</f>
        <v>48700</v>
      </c>
      <c r="J39" s="2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row>
    <row r="40" spans="1:156">
      <c r="A40" s="131" t="s">
        <v>5</v>
      </c>
      <c r="B40" s="132"/>
      <c r="C40" s="133"/>
      <c r="D40" s="18">
        <f>D41+D42+D43+D44+D45</f>
        <v>151400</v>
      </c>
      <c r="E40" s="18">
        <f t="shared" ref="E40:I40" si="8">E41+E42+E43+E44+E45</f>
        <v>271164</v>
      </c>
      <c r="F40" s="18">
        <f t="shared" si="8"/>
        <v>75379</v>
      </c>
      <c r="G40" s="18">
        <f t="shared" si="8"/>
        <v>7100</v>
      </c>
      <c r="H40" s="18">
        <f t="shared" si="8"/>
        <v>0</v>
      </c>
      <c r="I40" s="18">
        <f t="shared" si="8"/>
        <v>505043</v>
      </c>
      <c r="J40" s="2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row>
    <row r="41" spans="1:156" ht="38.25">
      <c r="A41" s="19">
        <v>19</v>
      </c>
      <c r="B41" s="43"/>
      <c r="C41" s="52" t="s">
        <v>157</v>
      </c>
      <c r="D41" s="30">
        <v>0</v>
      </c>
      <c r="E41" s="30">
        <v>49086</v>
      </c>
      <c r="F41" s="30">
        <v>0</v>
      </c>
      <c r="G41" s="30">
        <v>0</v>
      </c>
      <c r="H41" s="30">
        <v>0</v>
      </c>
      <c r="I41" s="33">
        <f>D41+E41+F41+G41+H41</f>
        <v>49086</v>
      </c>
      <c r="J41" s="2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row>
    <row r="42" spans="1:156" ht="51">
      <c r="A42" s="19">
        <v>20</v>
      </c>
      <c r="B42" s="53"/>
      <c r="C42" s="52" t="s">
        <v>59</v>
      </c>
      <c r="D42" s="35">
        <v>59000</v>
      </c>
      <c r="E42" s="35">
        <v>95000</v>
      </c>
      <c r="F42" s="30">
        <v>0</v>
      </c>
      <c r="G42" s="30">
        <v>0</v>
      </c>
      <c r="H42" s="30">
        <v>0</v>
      </c>
      <c r="I42" s="24">
        <f>SUM(D42:H42)</f>
        <v>154000</v>
      </c>
      <c r="J42" s="2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row>
    <row r="43" spans="1:156" ht="25.5">
      <c r="A43" s="19">
        <v>21</v>
      </c>
      <c r="B43" s="53"/>
      <c r="C43" s="52" t="s">
        <v>60</v>
      </c>
      <c r="D43" s="35">
        <v>10000</v>
      </c>
      <c r="E43" s="35">
        <v>20000</v>
      </c>
      <c r="F43" s="30">
        <v>0</v>
      </c>
      <c r="G43" s="30">
        <v>0</v>
      </c>
      <c r="H43" s="30">
        <v>0</v>
      </c>
      <c r="I43" s="33">
        <f>SUM(D43:H43)</f>
        <v>30000</v>
      </c>
      <c r="J43" s="2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row>
    <row r="44" spans="1:156" ht="25.5">
      <c r="A44" s="19">
        <v>22</v>
      </c>
      <c r="B44" s="53"/>
      <c r="C44" s="52" t="s">
        <v>61</v>
      </c>
      <c r="D44" s="30">
        <v>38200</v>
      </c>
      <c r="E44" s="30">
        <v>38200</v>
      </c>
      <c r="F44" s="30">
        <v>27200</v>
      </c>
      <c r="G44" s="30">
        <v>0</v>
      </c>
      <c r="H44" s="30">
        <v>0</v>
      </c>
      <c r="I44" s="33">
        <f>D44+E44+F44+G44+H44</f>
        <v>103600</v>
      </c>
      <c r="J44" s="2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row>
    <row r="45" spans="1:156" ht="38.25">
      <c r="A45" s="19">
        <v>23</v>
      </c>
      <c r="B45" s="20"/>
      <c r="C45" s="21" t="s">
        <v>62</v>
      </c>
      <c r="D45" s="30">
        <v>44200</v>
      </c>
      <c r="E45" s="30">
        <v>68878</v>
      </c>
      <c r="F45" s="30">
        <v>48179</v>
      </c>
      <c r="G45" s="54">
        <v>7100</v>
      </c>
      <c r="H45" s="30">
        <v>0</v>
      </c>
      <c r="I45" s="33">
        <f>D45+E45+F45+G45+H45</f>
        <v>168357</v>
      </c>
      <c r="J45" s="2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row>
    <row r="46" spans="1:156">
      <c r="A46" s="125" t="s">
        <v>6</v>
      </c>
      <c r="B46" s="126"/>
      <c r="C46" s="127"/>
      <c r="D46" s="18">
        <f>D47+D48+D49+D50+D51+D52+D53+D54</f>
        <v>351000</v>
      </c>
      <c r="E46" s="18">
        <f t="shared" ref="E46:I46" si="9">E47+E48+E49+E50+E51+E52+E53+E54</f>
        <v>1506274</v>
      </c>
      <c r="F46" s="18">
        <f t="shared" si="9"/>
        <v>275085</v>
      </c>
      <c r="G46" s="18">
        <f t="shared" si="9"/>
        <v>275000</v>
      </c>
      <c r="H46" s="18">
        <f t="shared" si="9"/>
        <v>518000</v>
      </c>
      <c r="I46" s="18">
        <f t="shared" si="9"/>
        <v>2925359</v>
      </c>
      <c r="J46" s="2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row>
    <row r="47" spans="1:156" ht="153">
      <c r="A47" s="19">
        <v>24</v>
      </c>
      <c r="B47" s="55"/>
      <c r="C47" s="56" t="s">
        <v>167</v>
      </c>
      <c r="D47" s="54">
        <v>49450</v>
      </c>
      <c r="E47" s="54">
        <v>178600</v>
      </c>
      <c r="F47" s="54">
        <v>7000</v>
      </c>
      <c r="G47" s="57">
        <v>7000</v>
      </c>
      <c r="H47" s="57">
        <v>8000</v>
      </c>
      <c r="I47" s="58">
        <f t="shared" ref="I47:I54" si="10">SUM(D47:H47)</f>
        <v>250050</v>
      </c>
      <c r="J47" s="2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row>
    <row r="48" spans="1:156" ht="114.75">
      <c r="A48" s="19">
        <v>25</v>
      </c>
      <c r="B48" s="55"/>
      <c r="C48" s="59" t="s">
        <v>168</v>
      </c>
      <c r="D48" s="54">
        <v>80700</v>
      </c>
      <c r="E48" s="54">
        <v>343850</v>
      </c>
      <c r="F48" s="54">
        <v>11000</v>
      </c>
      <c r="G48" s="57">
        <v>11000</v>
      </c>
      <c r="H48" s="57">
        <v>30000</v>
      </c>
      <c r="I48" s="58">
        <f t="shared" si="10"/>
        <v>476550</v>
      </c>
      <c r="J48" s="2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row>
    <row r="49" spans="1:156" ht="89.25">
      <c r="A49" s="19">
        <v>26</v>
      </c>
      <c r="B49" s="55"/>
      <c r="C49" s="59" t="s">
        <v>174</v>
      </c>
      <c r="D49" s="54">
        <v>7600</v>
      </c>
      <c r="E49" s="54">
        <v>72100</v>
      </c>
      <c r="F49" s="54">
        <v>12000</v>
      </c>
      <c r="G49" s="57">
        <v>12000</v>
      </c>
      <c r="H49" s="57">
        <v>12000</v>
      </c>
      <c r="I49" s="58">
        <f t="shared" si="10"/>
        <v>115700</v>
      </c>
      <c r="J49" s="2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row>
    <row r="50" spans="1:156" ht="114.75">
      <c r="A50" s="19">
        <v>27</v>
      </c>
      <c r="B50" s="55"/>
      <c r="C50" s="59" t="s">
        <v>169</v>
      </c>
      <c r="D50" s="54">
        <v>19250</v>
      </c>
      <c r="E50" s="54">
        <v>40750</v>
      </c>
      <c r="F50" s="54">
        <v>30000</v>
      </c>
      <c r="G50" s="57">
        <v>30000</v>
      </c>
      <c r="H50" s="57">
        <v>30000</v>
      </c>
      <c r="I50" s="58">
        <f t="shared" si="10"/>
        <v>150000</v>
      </c>
      <c r="J50" s="2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row>
    <row r="51" spans="1:156" ht="127.5">
      <c r="A51" s="19">
        <v>28</v>
      </c>
      <c r="B51" s="55"/>
      <c r="C51" s="60" t="s">
        <v>63</v>
      </c>
      <c r="D51" s="54">
        <v>7000</v>
      </c>
      <c r="E51" s="54">
        <v>230600</v>
      </c>
      <c r="F51" s="54">
        <v>27500</v>
      </c>
      <c r="G51" s="57">
        <v>27500</v>
      </c>
      <c r="H51" s="57">
        <v>100000</v>
      </c>
      <c r="I51" s="58">
        <f t="shared" si="10"/>
        <v>392600</v>
      </c>
      <c r="J51" s="2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row>
    <row r="52" spans="1:156" ht="102">
      <c r="A52" s="19">
        <v>29</v>
      </c>
      <c r="B52" s="55"/>
      <c r="C52" s="60" t="s">
        <v>64</v>
      </c>
      <c r="D52" s="54">
        <v>4000</v>
      </c>
      <c r="E52" s="54">
        <v>75900</v>
      </c>
      <c r="F52" s="54">
        <v>42000</v>
      </c>
      <c r="G52" s="57">
        <v>42000</v>
      </c>
      <c r="H52" s="57">
        <v>70000</v>
      </c>
      <c r="I52" s="58">
        <f t="shared" si="10"/>
        <v>233900</v>
      </c>
      <c r="J52" s="2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row>
    <row r="53" spans="1:156" ht="63.75">
      <c r="A53" s="19">
        <v>30</v>
      </c>
      <c r="B53" s="55"/>
      <c r="C53" s="59" t="s">
        <v>170</v>
      </c>
      <c r="D53" s="54">
        <v>2000</v>
      </c>
      <c r="E53" s="54">
        <v>358200</v>
      </c>
      <c r="F53" s="54">
        <v>70500</v>
      </c>
      <c r="G53" s="57">
        <v>70500</v>
      </c>
      <c r="H53" s="57">
        <v>250000</v>
      </c>
      <c r="I53" s="58">
        <f t="shared" si="10"/>
        <v>751200</v>
      </c>
      <c r="J53" s="2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row>
    <row r="54" spans="1:156" ht="63.75">
      <c r="A54" s="19">
        <v>31</v>
      </c>
      <c r="B54" s="55"/>
      <c r="C54" s="61" t="s">
        <v>171</v>
      </c>
      <c r="D54" s="54">
        <v>181000</v>
      </c>
      <c r="E54" s="54">
        <v>206274</v>
      </c>
      <c r="F54" s="54">
        <v>75085</v>
      </c>
      <c r="G54" s="54">
        <v>75000</v>
      </c>
      <c r="H54" s="54">
        <v>18000</v>
      </c>
      <c r="I54" s="58">
        <f t="shared" si="10"/>
        <v>555359</v>
      </c>
      <c r="J54" s="2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row>
    <row r="55" spans="1:156" ht="23.25" customHeight="1">
      <c r="A55" s="125" t="s">
        <v>7</v>
      </c>
      <c r="B55" s="126"/>
      <c r="C55" s="127"/>
      <c r="D55" s="18">
        <f>D56+D57+D58</f>
        <v>0</v>
      </c>
      <c r="E55" s="18">
        <f t="shared" ref="E55:I55" si="11">E56+E57+E58</f>
        <v>75000</v>
      </c>
      <c r="F55" s="18">
        <f t="shared" si="11"/>
        <v>0</v>
      </c>
      <c r="G55" s="18">
        <f t="shared" si="11"/>
        <v>0</v>
      </c>
      <c r="H55" s="18">
        <f t="shared" si="11"/>
        <v>0</v>
      </c>
      <c r="I55" s="18">
        <f t="shared" si="11"/>
        <v>75000</v>
      </c>
      <c r="J55" s="2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row>
    <row r="56" spans="1:156" ht="76.5">
      <c r="A56" s="19">
        <v>32</v>
      </c>
      <c r="B56" s="34"/>
      <c r="C56" s="21" t="s">
        <v>66</v>
      </c>
      <c r="D56" s="54">
        <v>0</v>
      </c>
      <c r="E56" s="30">
        <v>40000</v>
      </c>
      <c r="F56" s="54">
        <v>0</v>
      </c>
      <c r="G56" s="54">
        <v>0</v>
      </c>
      <c r="H56" s="54">
        <v>0</v>
      </c>
      <c r="I56" s="33">
        <f>D56+E56+F56+G56+H56</f>
        <v>40000</v>
      </c>
      <c r="J56" s="2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row>
    <row r="57" spans="1:156" ht="38.25">
      <c r="A57" s="19">
        <v>33</v>
      </c>
      <c r="B57" s="34"/>
      <c r="C57" s="21" t="s">
        <v>67</v>
      </c>
      <c r="D57" s="54">
        <v>0</v>
      </c>
      <c r="E57" s="30">
        <v>20000</v>
      </c>
      <c r="F57" s="54">
        <v>0</v>
      </c>
      <c r="G57" s="54">
        <v>0</v>
      </c>
      <c r="H57" s="54">
        <v>0</v>
      </c>
      <c r="I57" s="33">
        <f>D57+E57+F57+G57+H57</f>
        <v>20000</v>
      </c>
      <c r="J57" s="2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row>
    <row r="58" spans="1:156" ht="127.5">
      <c r="A58" s="19">
        <v>34</v>
      </c>
      <c r="B58" s="34"/>
      <c r="C58" s="21" t="s">
        <v>65</v>
      </c>
      <c r="D58" s="23">
        <v>0</v>
      </c>
      <c r="E58" s="35">
        <v>15000</v>
      </c>
      <c r="F58" s="23">
        <v>0</v>
      </c>
      <c r="G58" s="23">
        <v>0</v>
      </c>
      <c r="H58" s="23">
        <v>0</v>
      </c>
      <c r="I58" s="24">
        <f>SUM(E58:H58)</f>
        <v>15000</v>
      </c>
      <c r="J58" s="2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row>
    <row r="59" spans="1:156">
      <c r="A59" s="125" t="s">
        <v>13</v>
      </c>
      <c r="B59" s="126"/>
      <c r="C59" s="127"/>
      <c r="D59" s="62">
        <f t="shared" ref="D59:I59" si="12">D60+D81+D87+D90+D132</f>
        <v>3118702</v>
      </c>
      <c r="E59" s="62">
        <f t="shared" si="12"/>
        <v>6547968</v>
      </c>
      <c r="F59" s="62">
        <f t="shared" si="12"/>
        <v>6104129</v>
      </c>
      <c r="G59" s="62">
        <f t="shared" si="12"/>
        <v>4369603</v>
      </c>
      <c r="H59" s="62">
        <f t="shared" si="12"/>
        <v>4260000</v>
      </c>
      <c r="I59" s="62">
        <f t="shared" si="12"/>
        <v>24400402</v>
      </c>
      <c r="J59" s="2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row>
    <row r="60" spans="1:156">
      <c r="A60" s="128" t="s">
        <v>39</v>
      </c>
      <c r="B60" s="129"/>
      <c r="C60" s="130"/>
      <c r="D60" s="63">
        <f>D61+D62+D63+D64+D67+D69+D72+D77+D78+D79+D80</f>
        <v>782105</v>
      </c>
      <c r="E60" s="63">
        <f>E61+E62+E63+E64+E67+E68+E69+E72+E77+E78+E79+E80</f>
        <v>560109</v>
      </c>
      <c r="F60" s="63">
        <f>F61+F62+F63+F64+F67+F68+F69+F72+F77+F78+F79+F80</f>
        <v>510954</v>
      </c>
      <c r="G60" s="63">
        <f t="shared" ref="G60:H60" si="13">G61+G62+G63+G64+G67+G69+G72+G77+G78+G79+G80</f>
        <v>289660</v>
      </c>
      <c r="H60" s="63">
        <f t="shared" si="13"/>
        <v>200000</v>
      </c>
      <c r="I60" s="63">
        <f>I61+I62+I63+I64+I67+I68+I69+I72+I77+I78+I79+I80</f>
        <v>2342828</v>
      </c>
      <c r="J60" s="2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row>
    <row r="61" spans="1:156" ht="51">
      <c r="A61" s="64">
        <v>35</v>
      </c>
      <c r="B61" s="65" t="s">
        <v>29</v>
      </c>
      <c r="C61" s="52" t="s">
        <v>68</v>
      </c>
      <c r="D61" s="66">
        <v>19600</v>
      </c>
      <c r="E61" s="66">
        <v>30000</v>
      </c>
      <c r="F61" s="66">
        <v>0</v>
      </c>
      <c r="G61" s="66">
        <v>0</v>
      </c>
      <c r="H61" s="66">
        <v>0</v>
      </c>
      <c r="I61" s="66">
        <f>D61+E61+F61+G61+H61</f>
        <v>49600</v>
      </c>
      <c r="J61" s="2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row>
    <row r="62" spans="1:156" ht="51">
      <c r="A62" s="64">
        <v>36</v>
      </c>
      <c r="B62" s="65" t="s">
        <v>30</v>
      </c>
      <c r="C62" s="52" t="s">
        <v>69</v>
      </c>
      <c r="D62" s="67">
        <v>81288</v>
      </c>
      <c r="E62" s="67">
        <v>18712</v>
      </c>
      <c r="F62" s="66">
        <v>0</v>
      </c>
      <c r="G62" s="66">
        <v>0</v>
      </c>
      <c r="H62" s="66">
        <v>0</v>
      </c>
      <c r="I62" s="66">
        <f>D62+E62+F62+G62+H62</f>
        <v>100000</v>
      </c>
      <c r="J62" s="2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row>
    <row r="63" spans="1:156" ht="25.5">
      <c r="A63" s="64">
        <v>37</v>
      </c>
      <c r="B63" s="65" t="s">
        <v>31</v>
      </c>
      <c r="C63" s="26" t="s">
        <v>143</v>
      </c>
      <c r="D63" s="67">
        <v>45000</v>
      </c>
      <c r="E63" s="67">
        <v>93800</v>
      </c>
      <c r="F63" s="66">
        <v>0</v>
      </c>
      <c r="G63" s="66">
        <v>0</v>
      </c>
      <c r="H63" s="66">
        <v>0</v>
      </c>
      <c r="I63" s="66">
        <f>D63+E63+F63+G63+H63</f>
        <v>138800</v>
      </c>
      <c r="J63" s="2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row>
    <row r="64" spans="1:156">
      <c r="A64" s="64"/>
      <c r="B64" s="134" t="s">
        <v>32</v>
      </c>
      <c r="C64" s="68"/>
      <c r="D64" s="66">
        <f>D65+D66</f>
        <v>0</v>
      </c>
      <c r="E64" s="66">
        <f t="shared" ref="E64:I64" si="14">E65+E66</f>
        <v>0</v>
      </c>
      <c r="F64" s="66">
        <f t="shared" si="14"/>
        <v>50000</v>
      </c>
      <c r="G64" s="66">
        <f t="shared" si="14"/>
        <v>60000</v>
      </c>
      <c r="H64" s="66">
        <f t="shared" si="14"/>
        <v>0</v>
      </c>
      <c r="I64" s="66">
        <f t="shared" si="14"/>
        <v>110000</v>
      </c>
      <c r="J64" s="2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row>
    <row r="65" spans="1:156" ht="89.25">
      <c r="A65" s="64">
        <v>38</v>
      </c>
      <c r="B65" s="135"/>
      <c r="C65" s="52" t="s">
        <v>70</v>
      </c>
      <c r="D65" s="30">
        <v>0</v>
      </c>
      <c r="E65" s="30">
        <v>0</v>
      </c>
      <c r="F65" s="30">
        <v>50000</v>
      </c>
      <c r="G65" s="57">
        <v>0</v>
      </c>
      <c r="H65" s="57">
        <v>0</v>
      </c>
      <c r="I65" s="66">
        <f>D65+E65+F65+G65+H65</f>
        <v>50000</v>
      </c>
      <c r="J65" s="2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row>
    <row r="66" spans="1:156" ht="25.5">
      <c r="A66" s="64">
        <v>39</v>
      </c>
      <c r="B66" s="136"/>
      <c r="C66" s="52" t="s">
        <v>71</v>
      </c>
      <c r="D66" s="57">
        <v>0</v>
      </c>
      <c r="E66" s="57">
        <v>0</v>
      </c>
      <c r="F66" s="57">
        <v>0</v>
      </c>
      <c r="G66" s="57">
        <v>60000</v>
      </c>
      <c r="H66" s="57">
        <v>0</v>
      </c>
      <c r="I66" s="66">
        <f>D66+E66+F66+G66+H66</f>
        <v>60000</v>
      </c>
      <c r="J66" s="2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row>
    <row r="67" spans="1:156" ht="63.75">
      <c r="A67" s="64">
        <v>40</v>
      </c>
      <c r="B67" s="65" t="s">
        <v>8</v>
      </c>
      <c r="C67" s="52" t="s">
        <v>72</v>
      </c>
      <c r="D67" s="66">
        <v>0</v>
      </c>
      <c r="E67" s="66">
        <v>30000</v>
      </c>
      <c r="F67" s="66">
        <v>0</v>
      </c>
      <c r="G67" s="66">
        <v>0</v>
      </c>
      <c r="H67" s="66">
        <v>0</v>
      </c>
      <c r="I67" s="66">
        <v>30000</v>
      </c>
      <c r="J67" s="2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row>
    <row r="68" spans="1:156" ht="89.25">
      <c r="A68" s="19">
        <f>A67+1</f>
        <v>41</v>
      </c>
      <c r="B68" s="69"/>
      <c r="C68" s="26" t="s">
        <v>150</v>
      </c>
      <c r="D68" s="35">
        <v>0</v>
      </c>
      <c r="E68" s="30">
        <v>20000</v>
      </c>
      <c r="F68" s="30">
        <v>20000</v>
      </c>
      <c r="G68" s="30">
        <v>0</v>
      </c>
      <c r="H68" s="57">
        <v>0</v>
      </c>
      <c r="I68" s="33">
        <f t="shared" ref="I68" si="15">SUM(D68:H68)</f>
        <v>40000</v>
      </c>
    </row>
    <row r="69" spans="1:156">
      <c r="A69" s="64"/>
      <c r="B69" s="134" t="s">
        <v>9</v>
      </c>
      <c r="C69" s="68"/>
      <c r="D69" s="66">
        <f t="shared" ref="D69:I69" si="16">D70+D71</f>
        <v>39843</v>
      </c>
      <c r="E69" s="66">
        <f t="shared" si="16"/>
        <v>57197</v>
      </c>
      <c r="F69" s="66">
        <f t="shared" si="16"/>
        <v>245854</v>
      </c>
      <c r="G69" s="66">
        <f t="shared" si="16"/>
        <v>229660</v>
      </c>
      <c r="H69" s="66">
        <f t="shared" si="16"/>
        <v>200000</v>
      </c>
      <c r="I69" s="66">
        <f t="shared" si="16"/>
        <v>772554</v>
      </c>
      <c r="J69" s="2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row>
    <row r="70" spans="1:156" ht="51">
      <c r="A70" s="64">
        <f>A68+1</f>
        <v>42</v>
      </c>
      <c r="B70" s="135"/>
      <c r="C70" s="52" t="s">
        <v>73</v>
      </c>
      <c r="D70" s="70">
        <v>39843</v>
      </c>
      <c r="E70" s="70">
        <v>57197</v>
      </c>
      <c r="F70" s="70">
        <v>45854</v>
      </c>
      <c r="G70" s="71">
        <v>29660</v>
      </c>
      <c r="H70" s="71">
        <v>0</v>
      </c>
      <c r="I70" s="67">
        <f>D70+E70+F70+G70+H70</f>
        <v>172554</v>
      </c>
      <c r="J70" s="2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row>
    <row r="71" spans="1:156" ht="51">
      <c r="A71" s="64">
        <f>A70+1</f>
        <v>43</v>
      </c>
      <c r="B71" s="136"/>
      <c r="C71" s="52" t="s">
        <v>74</v>
      </c>
      <c r="D71" s="71">
        <v>0</v>
      </c>
      <c r="E71" s="71">
        <v>0</v>
      </c>
      <c r="F71" s="70">
        <v>200000</v>
      </c>
      <c r="G71" s="71">
        <v>200000</v>
      </c>
      <c r="H71" s="71">
        <v>200000</v>
      </c>
      <c r="I71" s="67">
        <f t="shared" ref="I71:I75" si="17">D71+E71+F71+G71+H71</f>
        <v>600000</v>
      </c>
      <c r="J71" s="2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row>
    <row r="72" spans="1:156">
      <c r="A72" s="64"/>
      <c r="B72" s="134" t="s">
        <v>33</v>
      </c>
      <c r="C72" s="68"/>
      <c r="D72" s="67">
        <f>SUM(D73:D76)</f>
        <v>132500</v>
      </c>
      <c r="E72" s="67">
        <f>SUM(E73:E76)</f>
        <v>310400</v>
      </c>
      <c r="F72" s="67">
        <f>SUM(F73:F76)</f>
        <v>123100</v>
      </c>
      <c r="G72" s="67">
        <f t="shared" ref="G72:H72" si="18">SUM(G73:G76)</f>
        <v>0</v>
      </c>
      <c r="H72" s="67">
        <f t="shared" si="18"/>
        <v>0</v>
      </c>
      <c r="I72" s="67">
        <f t="shared" si="17"/>
        <v>566000</v>
      </c>
      <c r="J72" s="2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row>
    <row r="73" spans="1:156" ht="38.25">
      <c r="A73" s="64">
        <f>A71+1</f>
        <v>44</v>
      </c>
      <c r="B73" s="135"/>
      <c r="C73" s="52" t="s">
        <v>77</v>
      </c>
      <c r="D73" s="70">
        <v>0</v>
      </c>
      <c r="E73" s="70">
        <v>250000</v>
      </c>
      <c r="F73" s="71">
        <v>0</v>
      </c>
      <c r="G73" s="71">
        <v>0</v>
      </c>
      <c r="H73" s="71">
        <v>0</v>
      </c>
      <c r="I73" s="67">
        <f t="shared" si="17"/>
        <v>250000</v>
      </c>
      <c r="J73" s="2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row>
    <row r="74" spans="1:156" ht="38.25">
      <c r="A74" s="64">
        <f>A73+1</f>
        <v>45</v>
      </c>
      <c r="B74" s="135"/>
      <c r="C74" s="26" t="s">
        <v>126</v>
      </c>
      <c r="D74" s="70">
        <v>106500</v>
      </c>
      <c r="E74" s="70">
        <v>19500</v>
      </c>
      <c r="F74" s="71">
        <v>0</v>
      </c>
      <c r="G74" s="71">
        <v>0</v>
      </c>
      <c r="H74" s="71">
        <v>0</v>
      </c>
      <c r="I74" s="67">
        <f t="shared" si="17"/>
        <v>126000</v>
      </c>
      <c r="J74" s="2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row>
    <row r="75" spans="1:156" ht="51">
      <c r="A75" s="64">
        <v>46</v>
      </c>
      <c r="B75" s="135"/>
      <c r="C75" s="52" t="s">
        <v>75</v>
      </c>
      <c r="D75" s="70">
        <v>26000</v>
      </c>
      <c r="E75" s="70">
        <v>14000</v>
      </c>
      <c r="F75" s="71">
        <v>0</v>
      </c>
      <c r="G75" s="71">
        <v>0</v>
      </c>
      <c r="H75" s="71">
        <v>0</v>
      </c>
      <c r="I75" s="67">
        <f t="shared" si="17"/>
        <v>40000</v>
      </c>
      <c r="J75" s="2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row>
    <row r="76" spans="1:156" ht="89.25">
      <c r="A76" s="64">
        <v>47</v>
      </c>
      <c r="B76" s="136"/>
      <c r="C76" s="26" t="s">
        <v>76</v>
      </c>
      <c r="D76" s="70">
        <v>0</v>
      </c>
      <c r="E76" s="70">
        <v>26900</v>
      </c>
      <c r="F76" s="70">
        <v>123100</v>
      </c>
      <c r="G76" s="71">
        <v>0</v>
      </c>
      <c r="H76" s="71">
        <v>0</v>
      </c>
      <c r="I76" s="67">
        <f>D76+E76+F76+G76+H76</f>
        <v>150000</v>
      </c>
      <c r="J76" s="2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row>
    <row r="77" spans="1:156" ht="76.5">
      <c r="A77" s="64">
        <v>48</v>
      </c>
      <c r="B77" s="65" t="s">
        <v>34</v>
      </c>
      <c r="C77" s="26" t="s">
        <v>133</v>
      </c>
      <c r="D77" s="72">
        <v>51000</v>
      </c>
      <c r="E77" s="72">
        <v>0</v>
      </c>
      <c r="F77" s="72">
        <v>2000</v>
      </c>
      <c r="G77" s="67">
        <v>0</v>
      </c>
      <c r="H77" s="67">
        <v>0</v>
      </c>
      <c r="I77" s="67">
        <f>D77+E77+F77+G77+H77</f>
        <v>53000</v>
      </c>
      <c r="J77" s="2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row>
    <row r="78" spans="1:156" ht="102">
      <c r="A78" s="64">
        <v>49</v>
      </c>
      <c r="B78" s="65" t="s">
        <v>11</v>
      </c>
      <c r="C78" s="26" t="s">
        <v>78</v>
      </c>
      <c r="D78" s="67">
        <v>34591</v>
      </c>
      <c r="E78" s="67">
        <v>0</v>
      </c>
      <c r="F78" s="67">
        <v>0</v>
      </c>
      <c r="G78" s="67">
        <v>0</v>
      </c>
      <c r="H78" s="67">
        <v>0</v>
      </c>
      <c r="I78" s="67">
        <f t="shared" ref="I78:I80" si="19">D78+E78+F78+G78+H78</f>
        <v>34591</v>
      </c>
    </row>
    <row r="79" spans="1:156" ht="89.25">
      <c r="A79" s="64">
        <v>50</v>
      </c>
      <c r="B79" s="65" t="s">
        <v>12</v>
      </c>
      <c r="C79" s="52" t="s">
        <v>79</v>
      </c>
      <c r="D79" s="67">
        <v>0</v>
      </c>
      <c r="E79" s="67">
        <v>0</v>
      </c>
      <c r="F79" s="67">
        <v>70000</v>
      </c>
      <c r="G79" s="67">
        <v>0</v>
      </c>
      <c r="H79" s="67">
        <v>0</v>
      </c>
      <c r="I79" s="67">
        <f t="shared" si="19"/>
        <v>70000</v>
      </c>
    </row>
    <row r="80" spans="1:156" ht="25.5">
      <c r="A80" s="28">
        <f>A79+1</f>
        <v>51</v>
      </c>
      <c r="B80" s="73" t="s">
        <v>35</v>
      </c>
      <c r="C80" s="36" t="s">
        <v>115</v>
      </c>
      <c r="D80" s="72">
        <v>378283</v>
      </c>
      <c r="E80" s="72">
        <v>0</v>
      </c>
      <c r="F80" s="72">
        <v>0</v>
      </c>
      <c r="G80" s="72">
        <v>0</v>
      </c>
      <c r="H80" s="72">
        <v>0</v>
      </c>
      <c r="I80" s="67">
        <f t="shared" si="19"/>
        <v>378283</v>
      </c>
    </row>
    <row r="81" spans="1:156">
      <c r="A81" s="128" t="s">
        <v>118</v>
      </c>
      <c r="B81" s="129"/>
      <c r="C81" s="130"/>
      <c r="D81" s="63">
        <f>D82+D83+D84+D85+D86</f>
        <v>1325103</v>
      </c>
      <c r="E81" s="63">
        <f>E82+E83+E84+E85+E86</f>
        <v>3908999</v>
      </c>
      <c r="F81" s="63">
        <f t="shared" ref="F81:I81" si="20">F82+F83+F84+F85+F86</f>
        <v>4801341</v>
      </c>
      <c r="G81" s="63">
        <f>G82+G83+G84+G85+G86</f>
        <v>3980943</v>
      </c>
      <c r="H81" s="63">
        <f t="shared" si="20"/>
        <v>4010000</v>
      </c>
      <c r="I81" s="63">
        <f t="shared" si="20"/>
        <v>18026386</v>
      </c>
    </row>
    <row r="82" spans="1:156" ht="89.25">
      <c r="A82" s="64">
        <f>A80+1</f>
        <v>52</v>
      </c>
      <c r="B82" s="74"/>
      <c r="C82" s="52" t="s">
        <v>119</v>
      </c>
      <c r="D82" s="57">
        <v>0</v>
      </c>
      <c r="E82" s="57">
        <v>0</v>
      </c>
      <c r="F82" s="75">
        <v>640750</v>
      </c>
      <c r="G82" s="57">
        <v>190000</v>
      </c>
      <c r="H82" s="57">
        <v>220000</v>
      </c>
      <c r="I82" s="66">
        <f>D82+E82+F82+G82+H82</f>
        <v>1050750</v>
      </c>
    </row>
    <row r="83" spans="1:156" ht="63.75">
      <c r="A83" s="64">
        <f>A82+1</f>
        <v>53</v>
      </c>
      <c r="B83" s="74"/>
      <c r="C83" s="52" t="s">
        <v>144</v>
      </c>
      <c r="D83" s="57">
        <f>139000-30000</f>
        <v>109000</v>
      </c>
      <c r="E83" s="57">
        <f>220000+30000</f>
        <v>250000</v>
      </c>
      <c r="F83" s="75">
        <v>520180</v>
      </c>
      <c r="G83" s="57">
        <v>150532</v>
      </c>
      <c r="H83" s="57">
        <v>150000</v>
      </c>
      <c r="I83" s="66">
        <f>D83+E83+F83+G83+H83</f>
        <v>1179712</v>
      </c>
    </row>
    <row r="84" spans="1:156" ht="51">
      <c r="A84" s="28">
        <f>A83+1</f>
        <v>54</v>
      </c>
      <c r="B84" s="76"/>
      <c r="C84" s="26" t="s">
        <v>145</v>
      </c>
      <c r="D84" s="35">
        <v>1076103</v>
      </c>
      <c r="E84" s="35">
        <v>1018588</v>
      </c>
      <c r="F84" s="35">
        <v>0</v>
      </c>
      <c r="G84" s="35">
        <v>0</v>
      </c>
      <c r="H84" s="35">
        <v>0</v>
      </c>
      <c r="I84" s="77">
        <f>SUM(D84:H84)</f>
        <v>2094691</v>
      </c>
    </row>
    <row r="85" spans="1:156" ht="102">
      <c r="A85" s="64">
        <f>A84+1</f>
        <v>55</v>
      </c>
      <c r="B85" s="78"/>
      <c r="C85" s="49" t="s">
        <v>123</v>
      </c>
      <c r="D85" s="71">
        <v>0</v>
      </c>
      <c r="E85" s="71">
        <v>2500000</v>
      </c>
      <c r="F85" s="71">
        <v>3500000</v>
      </c>
      <c r="G85" s="71">
        <v>3500000</v>
      </c>
      <c r="H85" s="71">
        <v>3500000</v>
      </c>
      <c r="I85" s="67">
        <f>SUM(E85:H85)</f>
        <v>13000000</v>
      </c>
    </row>
    <row r="86" spans="1:156" ht="38.25">
      <c r="A86" s="64">
        <f>A85+1</f>
        <v>56</v>
      </c>
      <c r="B86" s="79"/>
      <c r="C86" s="26" t="s">
        <v>121</v>
      </c>
      <c r="D86" s="30">
        <v>140000</v>
      </c>
      <c r="E86" s="30">
        <v>140411</v>
      </c>
      <c r="F86" s="30">
        <v>140411</v>
      </c>
      <c r="G86" s="30">
        <v>140411</v>
      </c>
      <c r="H86" s="30">
        <v>140000</v>
      </c>
      <c r="I86" s="31">
        <f>D86+E86+F86+G86+H86</f>
        <v>701233</v>
      </c>
    </row>
    <row r="87" spans="1:156">
      <c r="A87" s="137" t="s">
        <v>120</v>
      </c>
      <c r="B87" s="138"/>
      <c r="C87" s="139"/>
      <c r="D87" s="80">
        <f>D88+D89</f>
        <v>100000</v>
      </c>
      <c r="E87" s="80">
        <f t="shared" ref="E87:H87" si="21">E88+E89</f>
        <v>109700</v>
      </c>
      <c r="F87" s="80">
        <f t="shared" si="21"/>
        <v>140300</v>
      </c>
      <c r="G87" s="80">
        <f t="shared" si="21"/>
        <v>0</v>
      </c>
      <c r="H87" s="80">
        <f t="shared" si="21"/>
        <v>0</v>
      </c>
      <c r="I87" s="80">
        <f>SUM(D87:H87)</f>
        <v>350000</v>
      </c>
      <c r="J87" s="81"/>
    </row>
    <row r="88" spans="1:156" ht="25.5">
      <c r="A88" s="28">
        <f>A86+1</f>
        <v>57</v>
      </c>
      <c r="B88" s="29"/>
      <c r="C88" s="82" t="s">
        <v>116</v>
      </c>
      <c r="D88" s="31">
        <v>100000</v>
      </c>
      <c r="E88" s="31">
        <v>100000</v>
      </c>
      <c r="F88" s="31">
        <v>100000</v>
      </c>
      <c r="G88" s="31">
        <v>0</v>
      </c>
      <c r="H88" s="31">
        <v>0</v>
      </c>
      <c r="I88" s="31">
        <f>SUM(D88:H88)</f>
        <v>300000</v>
      </c>
      <c r="J88" s="81"/>
    </row>
    <row r="89" spans="1:156" ht="127.5">
      <c r="A89" s="28">
        <f>A88+1</f>
        <v>58</v>
      </c>
      <c r="B89" s="29"/>
      <c r="C89" s="83" t="s">
        <v>151</v>
      </c>
      <c r="D89" s="31">
        <v>0</v>
      </c>
      <c r="E89" s="31">
        <v>9700</v>
      </c>
      <c r="F89" s="31">
        <v>40300</v>
      </c>
      <c r="G89" s="31">
        <v>0</v>
      </c>
      <c r="H89" s="31">
        <v>0</v>
      </c>
      <c r="I89" s="31">
        <v>50000</v>
      </c>
      <c r="J89" s="84"/>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row>
    <row r="90" spans="1:156">
      <c r="A90" s="128" t="s">
        <v>101</v>
      </c>
      <c r="B90" s="129"/>
      <c r="C90" s="130"/>
      <c r="D90" s="85">
        <f t="shared" ref="D90:I90" si="22">D91+D97+D101+D110+D113+D116+D119+D120+D121+D122+D123+D124</f>
        <v>594771</v>
      </c>
      <c r="E90" s="85">
        <f t="shared" si="22"/>
        <v>1610550</v>
      </c>
      <c r="F90" s="85">
        <f t="shared" si="22"/>
        <v>454934</v>
      </c>
      <c r="G90" s="85">
        <f t="shared" si="22"/>
        <v>99000</v>
      </c>
      <c r="H90" s="85">
        <f t="shared" si="22"/>
        <v>50000</v>
      </c>
      <c r="I90" s="85">
        <f t="shared" si="22"/>
        <v>2809255</v>
      </c>
    </row>
    <row r="91" spans="1:156">
      <c r="A91" s="28"/>
      <c r="B91" s="140" t="s">
        <v>29</v>
      </c>
      <c r="C91" s="86"/>
      <c r="D91" s="72">
        <f>D92+D93+D94+D95+D96</f>
        <v>18360</v>
      </c>
      <c r="E91" s="72">
        <f>E92+E93+E94+E95+E96</f>
        <v>50114</v>
      </c>
      <c r="F91" s="67">
        <f t="shared" ref="F91:I91" si="23">F92+F93+F94+F95+F96</f>
        <v>0</v>
      </c>
      <c r="G91" s="67">
        <f t="shared" si="23"/>
        <v>0</v>
      </c>
      <c r="H91" s="67">
        <f t="shared" si="23"/>
        <v>0</v>
      </c>
      <c r="I91" s="67">
        <f t="shared" si="23"/>
        <v>68474</v>
      </c>
    </row>
    <row r="92" spans="1:156" ht="25.5">
      <c r="A92" s="28">
        <f>A89+1</f>
        <v>59</v>
      </c>
      <c r="B92" s="141"/>
      <c r="C92" s="87" t="s">
        <v>134</v>
      </c>
      <c r="D92" s="88">
        <v>0</v>
      </c>
      <c r="E92" s="51">
        <v>25440</v>
      </c>
      <c r="F92" s="89">
        <v>0</v>
      </c>
      <c r="G92" s="89">
        <v>0</v>
      </c>
      <c r="H92" s="89">
        <v>0</v>
      </c>
      <c r="I92" s="90">
        <f>SUM(E92:H92)</f>
        <v>25440</v>
      </c>
    </row>
    <row r="93" spans="1:156" ht="25.5">
      <c r="A93" s="28">
        <f>A92+1</f>
        <v>60</v>
      </c>
      <c r="B93" s="141"/>
      <c r="C93" s="87" t="s">
        <v>80</v>
      </c>
      <c r="D93" s="51">
        <v>18360</v>
      </c>
      <c r="E93" s="88">
        <v>0</v>
      </c>
      <c r="F93" s="89">
        <v>0</v>
      </c>
      <c r="G93" s="89">
        <v>0</v>
      </c>
      <c r="H93" s="89">
        <v>0</v>
      </c>
      <c r="I93" s="90">
        <f>D93+E93+F93+G93+H93</f>
        <v>18360</v>
      </c>
    </row>
    <row r="94" spans="1:156" ht="25.5">
      <c r="A94" s="28">
        <f t="shared" ref="A94:A95" si="24">A93+1</f>
        <v>61</v>
      </c>
      <c r="B94" s="141"/>
      <c r="C94" s="87" t="s">
        <v>81</v>
      </c>
      <c r="D94" s="88">
        <v>0</v>
      </c>
      <c r="E94" s="51">
        <v>7700</v>
      </c>
      <c r="F94" s="89">
        <v>0</v>
      </c>
      <c r="G94" s="89">
        <v>0</v>
      </c>
      <c r="H94" s="89">
        <v>0</v>
      </c>
      <c r="I94" s="90">
        <f>SUM(E94:H94)</f>
        <v>7700</v>
      </c>
    </row>
    <row r="95" spans="1:156" ht="25.5">
      <c r="A95" s="28">
        <f t="shared" si="24"/>
        <v>62</v>
      </c>
      <c r="B95" s="142"/>
      <c r="C95" s="87" t="s">
        <v>82</v>
      </c>
      <c r="D95" s="88">
        <v>0</v>
      </c>
      <c r="E95" s="51">
        <v>6762</v>
      </c>
      <c r="F95" s="89">
        <v>0</v>
      </c>
      <c r="G95" s="89">
        <v>0</v>
      </c>
      <c r="H95" s="89">
        <v>0</v>
      </c>
      <c r="I95" s="90">
        <f>SUM(E95:H95)</f>
        <v>6762</v>
      </c>
    </row>
    <row r="96" spans="1:156" ht="25.5">
      <c r="A96" s="28">
        <f>A95+1</f>
        <v>63</v>
      </c>
      <c r="B96" s="91"/>
      <c r="C96" s="87" t="s">
        <v>135</v>
      </c>
      <c r="D96" s="88">
        <v>0</v>
      </c>
      <c r="E96" s="51">
        <v>10212</v>
      </c>
      <c r="F96" s="89">
        <v>0</v>
      </c>
      <c r="G96" s="89">
        <v>0</v>
      </c>
      <c r="H96" s="89">
        <v>0</v>
      </c>
      <c r="I96" s="90">
        <f>SUM(E96:H96)</f>
        <v>10212</v>
      </c>
    </row>
    <row r="97" spans="1:9">
      <c r="A97" s="64"/>
      <c r="B97" s="143" t="s">
        <v>30</v>
      </c>
      <c r="C97" s="92"/>
      <c r="D97" s="90">
        <f t="shared" ref="D97:I97" si="25">D98+D99+D100</f>
        <v>79162</v>
      </c>
      <c r="E97" s="90">
        <f t="shared" si="25"/>
        <v>135500</v>
      </c>
      <c r="F97" s="90">
        <f t="shared" si="25"/>
        <v>50000</v>
      </c>
      <c r="G97" s="90">
        <f t="shared" si="25"/>
        <v>50000</v>
      </c>
      <c r="H97" s="90">
        <f t="shared" si="25"/>
        <v>50000</v>
      </c>
      <c r="I97" s="90">
        <f t="shared" si="25"/>
        <v>364662</v>
      </c>
    </row>
    <row r="98" spans="1:9" ht="38.25">
      <c r="A98" s="64">
        <f>A96+1</f>
        <v>64</v>
      </c>
      <c r="B98" s="144"/>
      <c r="C98" s="93" t="s">
        <v>83</v>
      </c>
      <c r="D98" s="70">
        <v>29162</v>
      </c>
      <c r="E98" s="71">
        <v>20500</v>
      </c>
      <c r="F98" s="71">
        <v>0</v>
      </c>
      <c r="G98" s="71">
        <v>0</v>
      </c>
      <c r="H98" s="71">
        <v>0</v>
      </c>
      <c r="I98" s="67">
        <f>D98+E98+F98+G98+H98</f>
        <v>49662</v>
      </c>
    </row>
    <row r="99" spans="1:9" ht="63.75">
      <c r="A99" s="64">
        <f>A98+1</f>
        <v>65</v>
      </c>
      <c r="B99" s="144"/>
      <c r="C99" s="94" t="s">
        <v>84</v>
      </c>
      <c r="D99" s="70">
        <v>0</v>
      </c>
      <c r="E99" s="71">
        <v>50000</v>
      </c>
      <c r="F99" s="71">
        <v>50000</v>
      </c>
      <c r="G99" s="71">
        <v>50000</v>
      </c>
      <c r="H99" s="71">
        <v>50000</v>
      </c>
      <c r="I99" s="67">
        <f>D99+E99+F99+G99+H99</f>
        <v>200000</v>
      </c>
    </row>
    <row r="100" spans="1:9" ht="51">
      <c r="A100" s="64">
        <f>A99+1</f>
        <v>66</v>
      </c>
      <c r="B100" s="145"/>
      <c r="C100" s="93" t="s">
        <v>154</v>
      </c>
      <c r="D100" s="70">
        <v>50000</v>
      </c>
      <c r="E100" s="70">
        <v>65000</v>
      </c>
      <c r="F100" s="70">
        <v>0</v>
      </c>
      <c r="G100" s="71">
        <v>0</v>
      </c>
      <c r="H100" s="71">
        <v>0</v>
      </c>
      <c r="I100" s="67">
        <f>D100+E100+F100+G100+H100</f>
        <v>115000</v>
      </c>
    </row>
    <row r="101" spans="1:9">
      <c r="A101" s="64"/>
      <c r="B101" s="146" t="s">
        <v>152</v>
      </c>
      <c r="C101" s="95"/>
      <c r="D101" s="67">
        <f t="shared" ref="D101:I101" si="26">SUM(D102:D109)</f>
        <v>0</v>
      </c>
      <c r="E101" s="67">
        <f t="shared" si="26"/>
        <v>276118</v>
      </c>
      <c r="F101" s="67">
        <f t="shared" si="26"/>
        <v>0</v>
      </c>
      <c r="G101" s="67">
        <f t="shared" si="26"/>
        <v>0</v>
      </c>
      <c r="H101" s="67">
        <f t="shared" si="26"/>
        <v>0</v>
      </c>
      <c r="I101" s="67">
        <f t="shared" si="26"/>
        <v>276118</v>
      </c>
    </row>
    <row r="102" spans="1:9" ht="63.75">
      <c r="A102" s="64">
        <f>A100+1</f>
        <v>67</v>
      </c>
      <c r="B102" s="146"/>
      <c r="C102" s="94" t="s">
        <v>85</v>
      </c>
      <c r="D102" s="89">
        <v>0</v>
      </c>
      <c r="E102" s="51">
        <v>15288</v>
      </c>
      <c r="F102" s="89">
        <v>0</v>
      </c>
      <c r="G102" s="89">
        <v>0</v>
      </c>
      <c r="H102" s="89">
        <v>0</v>
      </c>
      <c r="I102" s="67">
        <f t="shared" ref="I102:I108" si="27">SUM(E102:H102)</f>
        <v>15288</v>
      </c>
    </row>
    <row r="103" spans="1:9" ht="51">
      <c r="A103" s="64">
        <f>A102+1</f>
        <v>68</v>
      </c>
      <c r="B103" s="146"/>
      <c r="C103" s="93" t="s">
        <v>87</v>
      </c>
      <c r="D103" s="89">
        <v>0</v>
      </c>
      <c r="E103" s="51">
        <v>35660</v>
      </c>
      <c r="F103" s="89">
        <v>0</v>
      </c>
      <c r="G103" s="89">
        <v>0</v>
      </c>
      <c r="H103" s="89">
        <v>0</v>
      </c>
      <c r="I103" s="67">
        <f t="shared" si="27"/>
        <v>35660</v>
      </c>
    </row>
    <row r="104" spans="1:9" ht="51">
      <c r="A104" s="64">
        <f>A103+1</f>
        <v>69</v>
      </c>
      <c r="B104" s="146"/>
      <c r="C104" s="96" t="s">
        <v>131</v>
      </c>
      <c r="D104" s="88">
        <v>0</v>
      </c>
      <c r="E104" s="51">
        <v>34760</v>
      </c>
      <c r="F104" s="89">
        <v>0</v>
      </c>
      <c r="G104" s="89">
        <v>0</v>
      </c>
      <c r="H104" s="89">
        <v>0</v>
      </c>
      <c r="I104" s="67">
        <f>SUM(E104:H104)</f>
        <v>34760</v>
      </c>
    </row>
    <row r="105" spans="1:9" ht="25.5">
      <c r="A105" s="64">
        <f>A104+1</f>
        <v>70</v>
      </c>
      <c r="B105" s="146"/>
      <c r="C105" s="97" t="s">
        <v>146</v>
      </c>
      <c r="D105" s="88">
        <v>0</v>
      </c>
      <c r="E105" s="51">
        <v>4800</v>
      </c>
      <c r="F105" s="89">
        <v>0</v>
      </c>
      <c r="G105" s="89">
        <v>0</v>
      </c>
      <c r="H105" s="89">
        <v>0</v>
      </c>
      <c r="I105" s="67">
        <f t="shared" si="27"/>
        <v>4800</v>
      </c>
    </row>
    <row r="106" spans="1:9" ht="51">
      <c r="A106" s="64">
        <f>A105+1</f>
        <v>71</v>
      </c>
      <c r="B106" s="146"/>
      <c r="C106" s="93" t="s">
        <v>86</v>
      </c>
      <c r="D106" s="89">
        <v>0</v>
      </c>
      <c r="E106" s="51">
        <v>57000</v>
      </c>
      <c r="F106" s="89">
        <v>0</v>
      </c>
      <c r="G106" s="89">
        <v>0</v>
      </c>
      <c r="H106" s="89">
        <v>0</v>
      </c>
      <c r="I106" s="67">
        <f t="shared" si="27"/>
        <v>57000</v>
      </c>
    </row>
    <row r="107" spans="1:9" ht="38.25">
      <c r="A107" s="64">
        <f t="shared" ref="A107" si="28">A106+1</f>
        <v>72</v>
      </c>
      <c r="B107" s="146"/>
      <c r="C107" s="93" t="s">
        <v>139</v>
      </c>
      <c r="D107" s="89">
        <v>0</v>
      </c>
      <c r="E107" s="51">
        <v>36116</v>
      </c>
      <c r="F107" s="89">
        <v>0</v>
      </c>
      <c r="G107" s="89">
        <v>0</v>
      </c>
      <c r="H107" s="89">
        <v>0</v>
      </c>
      <c r="I107" s="67">
        <f t="shared" si="27"/>
        <v>36116</v>
      </c>
    </row>
    <row r="108" spans="1:9" ht="51">
      <c r="A108" s="64">
        <f>A107+1</f>
        <v>73</v>
      </c>
      <c r="B108" s="146"/>
      <c r="C108" s="36" t="s">
        <v>132</v>
      </c>
      <c r="D108" s="88">
        <v>0</v>
      </c>
      <c r="E108" s="51">
        <v>62974</v>
      </c>
      <c r="F108" s="88">
        <v>0</v>
      </c>
      <c r="G108" s="89">
        <v>0</v>
      </c>
      <c r="H108" s="89">
        <v>0</v>
      </c>
      <c r="I108" s="67">
        <f t="shared" si="27"/>
        <v>62974</v>
      </c>
    </row>
    <row r="109" spans="1:9" ht="38.25">
      <c r="A109" s="64">
        <f>A108+1</f>
        <v>74</v>
      </c>
      <c r="B109" s="146"/>
      <c r="C109" s="87" t="s">
        <v>88</v>
      </c>
      <c r="D109" s="88">
        <v>0</v>
      </c>
      <c r="E109" s="51">
        <v>29520</v>
      </c>
      <c r="F109" s="88">
        <v>0</v>
      </c>
      <c r="G109" s="89">
        <v>0</v>
      </c>
      <c r="H109" s="89">
        <v>0</v>
      </c>
      <c r="I109" s="67">
        <f>SUM(E109:H109)</f>
        <v>29520</v>
      </c>
    </row>
    <row r="110" spans="1:9">
      <c r="A110" s="64"/>
      <c r="B110" s="143" t="s">
        <v>10</v>
      </c>
      <c r="C110" s="98"/>
      <c r="D110" s="67">
        <f>SUM(D111:D112)</f>
        <v>45900</v>
      </c>
      <c r="E110" s="67">
        <f>SUM(E111:E112)</f>
        <v>209900</v>
      </c>
      <c r="F110" s="67">
        <f>SUM(F111:F112)</f>
        <v>0</v>
      </c>
      <c r="G110" s="67">
        <f>SUM(G111:G112)</f>
        <v>0</v>
      </c>
      <c r="H110" s="67">
        <f>SUM(H111:H112)</f>
        <v>0</v>
      </c>
      <c r="I110" s="67">
        <f>D110+E110+F110+G110+H110</f>
        <v>255800</v>
      </c>
    </row>
    <row r="111" spans="1:9" ht="40.5">
      <c r="A111" s="64">
        <f>A109+1</f>
        <v>75</v>
      </c>
      <c r="B111" s="144"/>
      <c r="C111" s="99" t="s">
        <v>172</v>
      </c>
      <c r="D111" s="70">
        <v>15900</v>
      </c>
      <c r="E111" s="70">
        <v>170600</v>
      </c>
      <c r="F111" s="70">
        <v>0</v>
      </c>
      <c r="G111" s="70">
        <v>0</v>
      </c>
      <c r="H111" s="71">
        <v>0</v>
      </c>
      <c r="I111" s="67">
        <f>D111+E111+F111+G111+H111</f>
        <v>186500</v>
      </c>
    </row>
    <row r="112" spans="1:9" ht="38.25">
      <c r="A112" s="64">
        <f>A111+1</f>
        <v>76</v>
      </c>
      <c r="B112" s="145"/>
      <c r="C112" s="87" t="s">
        <v>136</v>
      </c>
      <c r="D112" s="70">
        <v>30000</v>
      </c>
      <c r="E112" s="70">
        <v>39300</v>
      </c>
      <c r="F112" s="70">
        <v>0</v>
      </c>
      <c r="G112" s="70">
        <v>0</v>
      </c>
      <c r="H112" s="71">
        <v>0</v>
      </c>
      <c r="I112" s="67">
        <f>D112+E112+F112+G112+H112</f>
        <v>69300</v>
      </c>
    </row>
    <row r="113" spans="1:10">
      <c r="A113" s="64"/>
      <c r="B113" s="143" t="s">
        <v>9</v>
      </c>
      <c r="C113" s="93"/>
      <c r="D113" s="72">
        <f>SUM(D114:D115)</f>
        <v>172317</v>
      </c>
      <c r="E113" s="72">
        <f t="shared" ref="E113:I113" si="29">SUM(E114:E115)</f>
        <v>70061</v>
      </c>
      <c r="F113" s="72">
        <f t="shared" si="29"/>
        <v>32734</v>
      </c>
      <c r="G113" s="72">
        <f t="shared" si="29"/>
        <v>0</v>
      </c>
      <c r="H113" s="72">
        <f t="shared" si="29"/>
        <v>0</v>
      </c>
      <c r="I113" s="72">
        <f t="shared" si="29"/>
        <v>275112</v>
      </c>
    </row>
    <row r="114" spans="1:10" ht="38.25">
      <c r="A114" s="64">
        <f>A112+1</f>
        <v>77</v>
      </c>
      <c r="B114" s="144"/>
      <c r="C114" s="93" t="s">
        <v>89</v>
      </c>
      <c r="D114" s="70">
        <v>42317</v>
      </c>
      <c r="E114" s="70">
        <v>50061</v>
      </c>
      <c r="F114" s="70">
        <v>32734</v>
      </c>
      <c r="G114" s="71"/>
      <c r="H114" s="71"/>
      <c r="I114" s="67">
        <f>D114+E114+F114+G114+H114</f>
        <v>125112</v>
      </c>
    </row>
    <row r="115" spans="1:10" ht="63.75">
      <c r="A115" s="64">
        <f>A114+1</f>
        <v>78</v>
      </c>
      <c r="B115" s="145"/>
      <c r="C115" s="94" t="s">
        <v>140</v>
      </c>
      <c r="D115" s="70">
        <v>130000</v>
      </c>
      <c r="E115" s="70">
        <v>20000</v>
      </c>
      <c r="F115" s="70">
        <v>0</v>
      </c>
      <c r="G115" s="71">
        <v>0</v>
      </c>
      <c r="H115" s="71">
        <v>0</v>
      </c>
      <c r="I115" s="67">
        <f>D115+E115+F115+G115+H115</f>
        <v>150000</v>
      </c>
    </row>
    <row r="116" spans="1:10">
      <c r="A116" s="64"/>
      <c r="B116" s="143" t="s">
        <v>33</v>
      </c>
      <c r="C116" s="93"/>
      <c r="D116" s="72">
        <f>D117+D118</f>
        <v>1500</v>
      </c>
      <c r="E116" s="72">
        <f t="shared" ref="E116:I116" si="30">E117+E118</f>
        <v>302500</v>
      </c>
      <c r="F116" s="72">
        <f t="shared" si="30"/>
        <v>0</v>
      </c>
      <c r="G116" s="72">
        <f t="shared" si="30"/>
        <v>0</v>
      </c>
      <c r="H116" s="72">
        <f t="shared" si="30"/>
        <v>0</v>
      </c>
      <c r="I116" s="72">
        <f t="shared" si="30"/>
        <v>304000</v>
      </c>
    </row>
    <row r="117" spans="1:10" ht="38.25">
      <c r="A117" s="64">
        <f>A115+1</f>
        <v>79</v>
      </c>
      <c r="B117" s="144"/>
      <c r="C117" s="93" t="s">
        <v>90</v>
      </c>
      <c r="D117" s="70">
        <v>1500</v>
      </c>
      <c r="E117" s="70">
        <v>152500</v>
      </c>
      <c r="F117" s="70">
        <v>0</v>
      </c>
      <c r="G117" s="71">
        <v>0</v>
      </c>
      <c r="H117" s="71">
        <v>0</v>
      </c>
      <c r="I117" s="67">
        <f>D117+E117+F117+G117+H117</f>
        <v>154000</v>
      </c>
    </row>
    <row r="118" spans="1:10" ht="38.25">
      <c r="A118" s="64">
        <f>A117+1</f>
        <v>80</v>
      </c>
      <c r="B118" s="145"/>
      <c r="C118" s="93" t="s">
        <v>91</v>
      </c>
      <c r="D118" s="70">
        <v>0</v>
      </c>
      <c r="E118" s="70">
        <v>150000</v>
      </c>
      <c r="F118" s="70">
        <v>0</v>
      </c>
      <c r="G118" s="71">
        <v>0</v>
      </c>
      <c r="H118" s="71">
        <v>0</v>
      </c>
      <c r="I118" s="67">
        <f>D118+E118+F118+G118+H118</f>
        <v>150000</v>
      </c>
    </row>
    <row r="119" spans="1:10" ht="38.25">
      <c r="A119" s="64">
        <f t="shared" ref="A119:A122" si="31">A118+1</f>
        <v>81</v>
      </c>
      <c r="B119" s="100" t="s">
        <v>34</v>
      </c>
      <c r="C119" s="93" t="s">
        <v>92</v>
      </c>
      <c r="D119" s="71">
        <v>0</v>
      </c>
      <c r="E119" s="71">
        <v>60000</v>
      </c>
      <c r="F119" s="71">
        <v>0</v>
      </c>
      <c r="G119" s="71">
        <v>0</v>
      </c>
      <c r="H119" s="71">
        <v>0</v>
      </c>
      <c r="I119" s="67">
        <v>60000</v>
      </c>
    </row>
    <row r="120" spans="1:10" ht="76.5">
      <c r="A120" s="64">
        <f>A119+1</f>
        <v>82</v>
      </c>
      <c r="B120" s="100" t="s">
        <v>11</v>
      </c>
      <c r="C120" s="94" t="s">
        <v>93</v>
      </c>
      <c r="D120" s="71">
        <v>24200</v>
      </c>
      <c r="E120" s="71">
        <v>39000</v>
      </c>
      <c r="F120" s="71">
        <v>0</v>
      </c>
      <c r="G120" s="71">
        <v>0</v>
      </c>
      <c r="H120" s="71">
        <v>0</v>
      </c>
      <c r="I120" s="67">
        <v>63200</v>
      </c>
    </row>
    <row r="121" spans="1:10" ht="38.25">
      <c r="A121" s="64">
        <f t="shared" si="31"/>
        <v>83</v>
      </c>
      <c r="B121" s="100" t="s">
        <v>173</v>
      </c>
      <c r="C121" s="93" t="s">
        <v>94</v>
      </c>
      <c r="D121" s="71">
        <v>0</v>
      </c>
      <c r="E121" s="71">
        <v>20000</v>
      </c>
      <c r="F121" s="71">
        <v>20000</v>
      </c>
      <c r="G121" s="71">
        <v>0</v>
      </c>
      <c r="H121" s="71">
        <v>0</v>
      </c>
      <c r="I121" s="67">
        <v>40000</v>
      </c>
    </row>
    <row r="122" spans="1:10" ht="51">
      <c r="A122" s="64">
        <f t="shared" si="31"/>
        <v>84</v>
      </c>
      <c r="B122" s="100" t="s">
        <v>17</v>
      </c>
      <c r="C122" s="93" t="s">
        <v>95</v>
      </c>
      <c r="D122" s="71">
        <v>0</v>
      </c>
      <c r="E122" s="71">
        <v>61804</v>
      </c>
      <c r="F122" s="71">
        <v>61200</v>
      </c>
      <c r="G122" s="71">
        <v>0</v>
      </c>
      <c r="H122" s="71">
        <v>0</v>
      </c>
      <c r="I122" s="67">
        <f>D122+E122+F122+G122+H122</f>
        <v>123004</v>
      </c>
    </row>
    <row r="123" spans="1:10" ht="102">
      <c r="A123" s="64">
        <f>A122+1</f>
        <v>85</v>
      </c>
      <c r="B123" s="100" t="s">
        <v>18</v>
      </c>
      <c r="C123" s="94" t="s">
        <v>96</v>
      </c>
      <c r="D123" s="89">
        <v>0</v>
      </c>
      <c r="E123" s="89">
        <v>20000</v>
      </c>
      <c r="F123" s="89">
        <v>0</v>
      </c>
      <c r="G123" s="89">
        <v>0</v>
      </c>
      <c r="H123" s="89">
        <v>0</v>
      </c>
      <c r="I123" s="67">
        <v>20000</v>
      </c>
    </row>
    <row r="124" spans="1:10">
      <c r="A124" s="101"/>
      <c r="B124" s="140" t="s">
        <v>117</v>
      </c>
      <c r="C124" s="102"/>
      <c r="D124" s="72">
        <f>SUM(D125:D131)</f>
        <v>253332</v>
      </c>
      <c r="E124" s="72">
        <f t="shared" ref="E124:H124" si="32">SUM(E125:E131)</f>
        <v>365553</v>
      </c>
      <c r="F124" s="72">
        <f t="shared" si="32"/>
        <v>291000</v>
      </c>
      <c r="G124" s="72">
        <f t="shared" si="32"/>
        <v>49000</v>
      </c>
      <c r="H124" s="72">
        <f t="shared" si="32"/>
        <v>0</v>
      </c>
      <c r="I124" s="72">
        <f t="shared" ref="I124:I131" si="33">D124+E124+F124+G124+H124</f>
        <v>958885</v>
      </c>
    </row>
    <row r="125" spans="1:10" ht="51">
      <c r="A125" s="28">
        <f>A123+1</f>
        <v>86</v>
      </c>
      <c r="B125" s="141"/>
      <c r="C125" s="87" t="s">
        <v>97</v>
      </c>
      <c r="D125" s="70">
        <v>0</v>
      </c>
      <c r="E125" s="70">
        <v>25000</v>
      </c>
      <c r="F125" s="70">
        <v>0</v>
      </c>
      <c r="G125" s="70">
        <v>0</v>
      </c>
      <c r="H125" s="70">
        <v>0</v>
      </c>
      <c r="I125" s="72">
        <f t="shared" si="33"/>
        <v>25000</v>
      </c>
    </row>
    <row r="126" spans="1:10" ht="38.25">
      <c r="A126" s="28">
        <f>A125+1</f>
        <v>87</v>
      </c>
      <c r="B126" s="141"/>
      <c r="C126" s="87" t="s">
        <v>98</v>
      </c>
      <c r="D126" s="70">
        <v>0</v>
      </c>
      <c r="E126" s="70">
        <v>30000</v>
      </c>
      <c r="F126" s="70">
        <f>90000</f>
        <v>90000</v>
      </c>
      <c r="G126" s="70">
        <v>0</v>
      </c>
      <c r="H126" s="70">
        <v>0</v>
      </c>
      <c r="I126" s="72">
        <f t="shared" si="33"/>
        <v>120000</v>
      </c>
    </row>
    <row r="127" spans="1:10" ht="25.5">
      <c r="A127" s="28">
        <f>A126+1</f>
        <v>88</v>
      </c>
      <c r="B127" s="141"/>
      <c r="C127" s="87" t="s">
        <v>141</v>
      </c>
      <c r="D127" s="103">
        <v>179832</v>
      </c>
      <c r="E127" s="103">
        <v>218553</v>
      </c>
      <c r="F127" s="103">
        <v>201000</v>
      </c>
      <c r="G127" s="70">
        <v>0</v>
      </c>
      <c r="H127" s="70">
        <v>0</v>
      </c>
      <c r="I127" s="72">
        <f t="shared" si="33"/>
        <v>599385</v>
      </c>
      <c r="J127" s="104"/>
    </row>
    <row r="128" spans="1:10" ht="38.25">
      <c r="A128" s="28">
        <f>A127+1</f>
        <v>89</v>
      </c>
      <c r="B128" s="141"/>
      <c r="C128" s="105" t="s">
        <v>138</v>
      </c>
      <c r="D128" s="70">
        <v>3500</v>
      </c>
      <c r="E128" s="70">
        <v>2000</v>
      </c>
      <c r="F128" s="70">
        <v>0</v>
      </c>
      <c r="G128" s="70">
        <v>0</v>
      </c>
      <c r="H128" s="70">
        <v>0</v>
      </c>
      <c r="I128" s="72">
        <f t="shared" si="33"/>
        <v>5500</v>
      </c>
    </row>
    <row r="129" spans="1:10" ht="25.5">
      <c r="A129" s="28">
        <f t="shared" ref="A129:A131" si="34">A128+1</f>
        <v>90</v>
      </c>
      <c r="B129" s="141"/>
      <c r="C129" s="87" t="s">
        <v>142</v>
      </c>
      <c r="D129" s="103">
        <v>0</v>
      </c>
      <c r="E129" s="103">
        <v>37000</v>
      </c>
      <c r="F129" s="70">
        <v>0</v>
      </c>
      <c r="G129" s="70">
        <v>0</v>
      </c>
      <c r="H129" s="70">
        <v>0</v>
      </c>
      <c r="I129" s="72">
        <f t="shared" si="33"/>
        <v>37000</v>
      </c>
    </row>
    <row r="130" spans="1:10" ht="25.5">
      <c r="A130" s="28">
        <f t="shared" si="34"/>
        <v>91</v>
      </c>
      <c r="B130" s="141"/>
      <c r="C130" s="106" t="s">
        <v>160</v>
      </c>
      <c r="D130" s="103">
        <f>15000+64000-9000</f>
        <v>70000</v>
      </c>
      <c r="E130" s="103">
        <v>35000</v>
      </c>
      <c r="F130" s="70">
        <v>0</v>
      </c>
      <c r="G130" s="70">
        <f>49000</f>
        <v>49000</v>
      </c>
      <c r="H130" s="70">
        <v>0</v>
      </c>
      <c r="I130" s="72">
        <f t="shared" si="33"/>
        <v>154000</v>
      </c>
    </row>
    <row r="131" spans="1:10" ht="25.5">
      <c r="A131" s="28">
        <f t="shared" si="34"/>
        <v>92</v>
      </c>
      <c r="B131" s="142"/>
      <c r="C131" s="87" t="s">
        <v>99</v>
      </c>
      <c r="D131" s="70">
        <v>0</v>
      </c>
      <c r="E131" s="70">
        <v>18000</v>
      </c>
      <c r="F131" s="70">
        <v>0</v>
      </c>
      <c r="G131" s="70">
        <v>0</v>
      </c>
      <c r="H131" s="70">
        <v>0</v>
      </c>
      <c r="I131" s="72">
        <f t="shared" si="33"/>
        <v>18000</v>
      </c>
    </row>
    <row r="132" spans="1:10">
      <c r="A132" s="128" t="s">
        <v>100</v>
      </c>
      <c r="B132" s="129"/>
      <c r="C132" s="130"/>
      <c r="D132" s="63">
        <f t="shared" ref="D132:H132" si="35">D133+D139+D146+D152+D156+D159</f>
        <v>316723</v>
      </c>
      <c r="E132" s="63">
        <f t="shared" si="35"/>
        <v>358610</v>
      </c>
      <c r="F132" s="63">
        <f>F133+F139+F146+F152+F156+F159</f>
        <v>196600</v>
      </c>
      <c r="G132" s="63">
        <f t="shared" si="35"/>
        <v>0</v>
      </c>
      <c r="H132" s="63">
        <f t="shared" si="35"/>
        <v>0</v>
      </c>
      <c r="I132" s="63">
        <f>I133+I139+I146+I152+I156+116723</f>
        <v>871933</v>
      </c>
    </row>
    <row r="133" spans="1:10">
      <c r="A133" s="19"/>
      <c r="B133" s="147" t="s">
        <v>19</v>
      </c>
      <c r="C133" s="107"/>
      <c r="D133" s="33">
        <f>SUM(D134:D138)</f>
        <v>56150</v>
      </c>
      <c r="E133" s="33">
        <f>SUM(E134:E138)</f>
        <v>158850</v>
      </c>
      <c r="F133" s="33">
        <f>SUM(F134:F138)</f>
        <v>32000</v>
      </c>
      <c r="G133" s="33">
        <v>0</v>
      </c>
      <c r="H133" s="33">
        <v>0</v>
      </c>
      <c r="I133" s="33">
        <f t="shared" ref="I133:I158" si="36">SUM(D133:H133)</f>
        <v>247000</v>
      </c>
    </row>
    <row r="134" spans="1:10" ht="114.75">
      <c r="A134" s="19">
        <f>A131+1</f>
        <v>93</v>
      </c>
      <c r="B134" s="148"/>
      <c r="C134" s="26" t="s">
        <v>153</v>
      </c>
      <c r="D134" s="30">
        <v>1150</v>
      </c>
      <c r="E134" s="30">
        <v>48850</v>
      </c>
      <c r="F134" s="30">
        <v>0</v>
      </c>
      <c r="G134" s="30">
        <v>0</v>
      </c>
      <c r="H134" s="30">
        <v>0</v>
      </c>
      <c r="I134" s="31">
        <f t="shared" ref="I134:I137" si="37">SUM(D134:H134)</f>
        <v>50000</v>
      </c>
    </row>
    <row r="135" spans="1:10" ht="89.25">
      <c r="A135" s="19">
        <f>A134+1</f>
        <v>94</v>
      </c>
      <c r="B135" s="148"/>
      <c r="C135" s="26" t="s">
        <v>137</v>
      </c>
      <c r="D135" s="30">
        <v>15000</v>
      </c>
      <c r="E135" s="30">
        <v>10000</v>
      </c>
      <c r="F135" s="30">
        <v>32000</v>
      </c>
      <c r="G135" s="30">
        <v>0</v>
      </c>
      <c r="H135" s="30">
        <v>0</v>
      </c>
      <c r="I135" s="31">
        <f t="shared" si="37"/>
        <v>57000</v>
      </c>
    </row>
    <row r="136" spans="1:10" ht="51">
      <c r="A136" s="19">
        <f>A135+1</f>
        <v>95</v>
      </c>
      <c r="B136" s="148"/>
      <c r="C136" s="26" t="s">
        <v>127</v>
      </c>
      <c r="D136" s="30">
        <v>40000</v>
      </c>
      <c r="E136" s="30">
        <v>0</v>
      </c>
      <c r="F136" s="30">
        <v>0</v>
      </c>
      <c r="G136" s="30">
        <v>0</v>
      </c>
      <c r="H136" s="30">
        <v>0</v>
      </c>
      <c r="I136" s="31">
        <f t="shared" si="37"/>
        <v>40000</v>
      </c>
    </row>
    <row r="137" spans="1:10" ht="216.75">
      <c r="A137" s="19">
        <v>96</v>
      </c>
      <c r="B137" s="148"/>
      <c r="C137" s="26" t="s">
        <v>128</v>
      </c>
      <c r="D137" s="30">
        <v>0</v>
      </c>
      <c r="E137" s="30">
        <v>10000</v>
      </c>
      <c r="F137" s="30">
        <v>0</v>
      </c>
      <c r="G137" s="30">
        <v>0</v>
      </c>
      <c r="H137" s="30">
        <v>0</v>
      </c>
      <c r="I137" s="31">
        <f t="shared" si="37"/>
        <v>10000</v>
      </c>
    </row>
    <row r="138" spans="1:10" ht="25.5">
      <c r="A138" s="19">
        <v>97</v>
      </c>
      <c r="B138" s="149"/>
      <c r="C138" s="26" t="s">
        <v>37</v>
      </c>
      <c r="D138" s="30">
        <v>0</v>
      </c>
      <c r="E138" s="30">
        <v>90000</v>
      </c>
      <c r="F138" s="30">
        <v>0</v>
      </c>
      <c r="G138" s="30">
        <v>0</v>
      </c>
      <c r="H138" s="30">
        <v>0</v>
      </c>
      <c r="I138" s="31">
        <f t="shared" si="36"/>
        <v>90000</v>
      </c>
      <c r="J138" s="104"/>
    </row>
    <row r="139" spans="1:10">
      <c r="A139" s="64"/>
      <c r="B139" s="134" t="s">
        <v>20</v>
      </c>
      <c r="C139" s="108"/>
      <c r="D139" s="31">
        <f>SUM(D140:D145)</f>
        <v>107850</v>
      </c>
      <c r="E139" s="31">
        <f t="shared" ref="E139:I139" si="38">SUM(E140:E145)</f>
        <v>68000</v>
      </c>
      <c r="F139" s="31">
        <f t="shared" si="38"/>
        <v>44600</v>
      </c>
      <c r="G139" s="31">
        <f t="shared" si="38"/>
        <v>0</v>
      </c>
      <c r="H139" s="31">
        <f t="shared" si="38"/>
        <v>0</v>
      </c>
      <c r="I139" s="31">
        <f t="shared" si="38"/>
        <v>220450</v>
      </c>
    </row>
    <row r="140" spans="1:10" ht="63.75">
      <c r="A140" s="19">
        <v>98</v>
      </c>
      <c r="B140" s="135"/>
      <c r="C140" s="21" t="s">
        <v>103</v>
      </c>
      <c r="D140" s="30">
        <v>55000</v>
      </c>
      <c r="E140" s="30">
        <v>0</v>
      </c>
      <c r="F140" s="30">
        <v>0</v>
      </c>
      <c r="G140" s="57">
        <v>0</v>
      </c>
      <c r="H140" s="57">
        <v>0</v>
      </c>
      <c r="I140" s="33">
        <f t="shared" ref="I140" si="39">SUM(D140:H140)</f>
        <v>55000</v>
      </c>
    </row>
    <row r="141" spans="1:10" ht="63.75">
      <c r="A141" s="19">
        <v>99</v>
      </c>
      <c r="B141" s="135"/>
      <c r="C141" s="26" t="s">
        <v>36</v>
      </c>
      <c r="D141" s="30">
        <v>0</v>
      </c>
      <c r="E141" s="30">
        <v>0</v>
      </c>
      <c r="F141" s="109">
        <v>9600</v>
      </c>
      <c r="G141" s="57">
        <v>0</v>
      </c>
      <c r="H141" s="57">
        <v>0</v>
      </c>
      <c r="I141" s="33">
        <f t="shared" si="36"/>
        <v>9600</v>
      </c>
    </row>
    <row r="142" spans="1:10" ht="51">
      <c r="A142" s="19">
        <v>100</v>
      </c>
      <c r="B142" s="135"/>
      <c r="C142" s="21" t="s">
        <v>104</v>
      </c>
      <c r="D142" s="30">
        <v>19000</v>
      </c>
      <c r="E142" s="57">
        <v>0</v>
      </c>
      <c r="F142" s="57">
        <v>0</v>
      </c>
      <c r="G142" s="57">
        <v>0</v>
      </c>
      <c r="H142" s="57">
        <v>0</v>
      </c>
      <c r="I142" s="33">
        <f t="shared" ref="I142" si="40">SUM(D142:H142)</f>
        <v>19000</v>
      </c>
    </row>
    <row r="143" spans="1:10" ht="51">
      <c r="A143" s="19">
        <v>101</v>
      </c>
      <c r="B143" s="135"/>
      <c r="C143" s="26" t="s">
        <v>105</v>
      </c>
      <c r="D143" s="30">
        <v>33850</v>
      </c>
      <c r="E143" s="30">
        <v>0</v>
      </c>
      <c r="F143" s="30">
        <v>0</v>
      </c>
      <c r="G143" s="57">
        <v>0</v>
      </c>
      <c r="H143" s="57">
        <v>0</v>
      </c>
      <c r="I143" s="33">
        <f t="shared" si="36"/>
        <v>33850</v>
      </c>
    </row>
    <row r="144" spans="1:10" ht="51">
      <c r="A144" s="19">
        <v>102</v>
      </c>
      <c r="B144" s="135"/>
      <c r="C144" s="26" t="s">
        <v>102</v>
      </c>
      <c r="D144" s="30">
        <v>0</v>
      </c>
      <c r="E144" s="30">
        <v>0</v>
      </c>
      <c r="F144" s="30">
        <v>35000</v>
      </c>
      <c r="G144" s="57">
        <v>0</v>
      </c>
      <c r="H144" s="57">
        <v>0</v>
      </c>
      <c r="I144" s="33">
        <f t="shared" si="36"/>
        <v>35000</v>
      </c>
    </row>
    <row r="145" spans="1:9" ht="63.75">
      <c r="A145" s="19">
        <v>103</v>
      </c>
      <c r="B145" s="136"/>
      <c r="C145" s="26" t="s">
        <v>106</v>
      </c>
      <c r="D145" s="35">
        <v>0</v>
      </c>
      <c r="E145" s="35">
        <v>68000</v>
      </c>
      <c r="F145" s="35">
        <v>0</v>
      </c>
      <c r="G145" s="110">
        <v>0</v>
      </c>
      <c r="H145" s="110">
        <v>0</v>
      </c>
      <c r="I145" s="33">
        <f t="shared" si="36"/>
        <v>68000</v>
      </c>
    </row>
    <row r="146" spans="1:9" ht="24" customHeight="1">
      <c r="A146" s="64"/>
      <c r="B146" s="134" t="s">
        <v>21</v>
      </c>
      <c r="C146" s="111"/>
      <c r="D146" s="31">
        <f>SUM(D147:D151)</f>
        <v>26000</v>
      </c>
      <c r="E146" s="31">
        <f>SUM(E147:E151)</f>
        <v>61760</v>
      </c>
      <c r="F146" s="31">
        <f>SUM(F147:F151)</f>
        <v>85000</v>
      </c>
      <c r="G146" s="66">
        <f>SUM(G147:G151)</f>
        <v>0</v>
      </c>
      <c r="H146" s="66">
        <f>SUM(H147:H151)</f>
        <v>0</v>
      </c>
      <c r="I146" s="33">
        <f t="shared" si="36"/>
        <v>172760</v>
      </c>
    </row>
    <row r="147" spans="1:9" ht="51">
      <c r="A147" s="19">
        <v>104</v>
      </c>
      <c r="B147" s="135"/>
      <c r="C147" s="21" t="s">
        <v>108</v>
      </c>
      <c r="D147" s="30">
        <v>16000</v>
      </c>
      <c r="E147" s="30">
        <v>6760</v>
      </c>
      <c r="F147" s="30">
        <v>0</v>
      </c>
      <c r="G147" s="57">
        <v>0</v>
      </c>
      <c r="H147" s="57">
        <v>0</v>
      </c>
      <c r="I147" s="33">
        <f t="shared" ref="I147:I149" si="41">SUM(D147:H147)</f>
        <v>22760</v>
      </c>
    </row>
    <row r="148" spans="1:9" ht="38.25">
      <c r="A148" s="19">
        <v>105</v>
      </c>
      <c r="B148" s="135"/>
      <c r="C148" s="21" t="s">
        <v>109</v>
      </c>
      <c r="D148" s="57">
        <v>0</v>
      </c>
      <c r="E148" s="30">
        <v>20000</v>
      </c>
      <c r="F148" s="30">
        <v>30000</v>
      </c>
      <c r="G148" s="57">
        <v>0</v>
      </c>
      <c r="H148" s="57">
        <v>0</v>
      </c>
      <c r="I148" s="33">
        <f t="shared" si="41"/>
        <v>50000</v>
      </c>
    </row>
    <row r="149" spans="1:9" ht="51">
      <c r="A149" s="19">
        <v>106</v>
      </c>
      <c r="B149" s="135"/>
      <c r="C149" s="21" t="s">
        <v>155</v>
      </c>
      <c r="D149" s="30">
        <v>10000</v>
      </c>
      <c r="E149" s="30">
        <v>0</v>
      </c>
      <c r="F149" s="30">
        <v>0</v>
      </c>
      <c r="G149" s="57">
        <v>0</v>
      </c>
      <c r="H149" s="57">
        <v>0</v>
      </c>
      <c r="I149" s="33">
        <f t="shared" si="41"/>
        <v>10000</v>
      </c>
    </row>
    <row r="150" spans="1:9" ht="63.75">
      <c r="A150" s="19">
        <v>107</v>
      </c>
      <c r="B150" s="135"/>
      <c r="C150" s="26" t="s">
        <v>107</v>
      </c>
      <c r="D150" s="30">
        <v>0</v>
      </c>
      <c r="E150" s="30">
        <v>25000</v>
      </c>
      <c r="F150" s="30">
        <v>10000</v>
      </c>
      <c r="G150" s="57">
        <v>0</v>
      </c>
      <c r="H150" s="57">
        <v>0</v>
      </c>
      <c r="I150" s="33">
        <f t="shared" si="36"/>
        <v>35000</v>
      </c>
    </row>
    <row r="151" spans="1:9" ht="38.25">
      <c r="A151" s="19">
        <v>108</v>
      </c>
      <c r="B151" s="135"/>
      <c r="C151" s="26" t="s">
        <v>129</v>
      </c>
      <c r="D151" s="57">
        <v>0</v>
      </c>
      <c r="E151" s="30">
        <v>10000</v>
      </c>
      <c r="F151" s="30">
        <v>45000</v>
      </c>
      <c r="G151" s="57">
        <v>0</v>
      </c>
      <c r="H151" s="57">
        <v>0</v>
      </c>
      <c r="I151" s="33">
        <f t="shared" ref="I151" si="42">SUM(D151:H151)</f>
        <v>55000</v>
      </c>
    </row>
    <row r="152" spans="1:9">
      <c r="A152" s="64"/>
      <c r="B152" s="134" t="s">
        <v>22</v>
      </c>
      <c r="C152" s="111"/>
      <c r="D152" s="66">
        <f>SUM(D153:D155)</f>
        <v>10000</v>
      </c>
      <c r="E152" s="66">
        <f>SUM(E153:E155)</f>
        <v>40000</v>
      </c>
      <c r="F152" s="66">
        <f t="shared" ref="F152:H152" si="43">SUM(F153:F155)</f>
        <v>0</v>
      </c>
      <c r="G152" s="66">
        <f t="shared" si="43"/>
        <v>0</v>
      </c>
      <c r="H152" s="66">
        <f t="shared" si="43"/>
        <v>0</v>
      </c>
      <c r="I152" s="33">
        <f>SUM(D152:H152)</f>
        <v>50000</v>
      </c>
    </row>
    <row r="153" spans="1:9" ht="38.25">
      <c r="A153" s="64">
        <f>A151+1</f>
        <v>109</v>
      </c>
      <c r="B153" s="135"/>
      <c r="C153" s="52" t="s">
        <v>111</v>
      </c>
      <c r="D153" s="57">
        <v>0</v>
      </c>
      <c r="E153" s="30">
        <v>10000</v>
      </c>
      <c r="F153" s="57">
        <v>0</v>
      </c>
      <c r="G153" s="57">
        <v>0</v>
      </c>
      <c r="H153" s="57">
        <v>0</v>
      </c>
      <c r="I153" s="33">
        <f t="shared" ref="I153:I154" si="44">SUM(D153:H153)</f>
        <v>10000</v>
      </c>
    </row>
    <row r="154" spans="1:9" ht="51">
      <c r="A154" s="64">
        <f>A153+1</f>
        <v>110</v>
      </c>
      <c r="B154" s="135"/>
      <c r="C154" s="52" t="s">
        <v>112</v>
      </c>
      <c r="D154" s="35">
        <v>0</v>
      </c>
      <c r="E154" s="35">
        <v>30000</v>
      </c>
      <c r="F154" s="110">
        <v>0</v>
      </c>
      <c r="G154" s="110">
        <v>0</v>
      </c>
      <c r="H154" s="110">
        <v>0</v>
      </c>
      <c r="I154" s="33">
        <f t="shared" si="44"/>
        <v>30000</v>
      </c>
    </row>
    <row r="155" spans="1:9" ht="63.75">
      <c r="A155" s="112">
        <f>A154+1</f>
        <v>111</v>
      </c>
      <c r="B155" s="136"/>
      <c r="C155" s="26" t="s">
        <v>110</v>
      </c>
      <c r="D155" s="35">
        <v>10000</v>
      </c>
      <c r="E155" s="35">
        <v>0</v>
      </c>
      <c r="F155" s="35">
        <v>0</v>
      </c>
      <c r="G155" s="110">
        <v>0</v>
      </c>
      <c r="H155" s="110">
        <v>0</v>
      </c>
      <c r="I155" s="33">
        <f t="shared" si="36"/>
        <v>10000</v>
      </c>
    </row>
    <row r="156" spans="1:9">
      <c r="A156" s="64"/>
      <c r="B156" s="134" t="s">
        <v>23</v>
      </c>
      <c r="C156" s="113"/>
      <c r="D156" s="31">
        <f>D157+D158</f>
        <v>0</v>
      </c>
      <c r="E156" s="31">
        <f t="shared" ref="E156:I156" si="45">E157+E158</f>
        <v>30000</v>
      </c>
      <c r="F156" s="31">
        <f t="shared" si="45"/>
        <v>35000</v>
      </c>
      <c r="G156" s="31">
        <f t="shared" si="45"/>
        <v>0</v>
      </c>
      <c r="H156" s="31">
        <f t="shared" si="45"/>
        <v>0</v>
      </c>
      <c r="I156" s="31">
        <f t="shared" si="45"/>
        <v>65000</v>
      </c>
    </row>
    <row r="157" spans="1:9" ht="38.25">
      <c r="A157" s="19">
        <f>A155+1</f>
        <v>112</v>
      </c>
      <c r="B157" s="135"/>
      <c r="C157" s="21" t="s">
        <v>113</v>
      </c>
      <c r="D157" s="30">
        <v>0</v>
      </c>
      <c r="E157" s="30">
        <v>30000</v>
      </c>
      <c r="F157" s="35">
        <v>0</v>
      </c>
      <c r="G157" s="57">
        <v>0</v>
      </c>
      <c r="H157" s="57">
        <v>0</v>
      </c>
      <c r="I157" s="33">
        <f t="shared" ref="I157" si="46">SUM(D157:H157)</f>
        <v>30000</v>
      </c>
    </row>
    <row r="158" spans="1:9" ht="38.25">
      <c r="A158" s="112">
        <v>113</v>
      </c>
      <c r="B158" s="136"/>
      <c r="C158" s="26" t="s">
        <v>130</v>
      </c>
      <c r="D158" s="35">
        <v>0</v>
      </c>
      <c r="E158" s="57">
        <v>0</v>
      </c>
      <c r="F158" s="51">
        <v>35000</v>
      </c>
      <c r="G158" s="35">
        <v>0</v>
      </c>
      <c r="H158" s="57">
        <v>0</v>
      </c>
      <c r="I158" s="33">
        <f t="shared" si="36"/>
        <v>35000</v>
      </c>
    </row>
    <row r="159" spans="1:9">
      <c r="A159" s="112">
        <v>114</v>
      </c>
      <c r="B159" s="114" t="s">
        <v>38</v>
      </c>
      <c r="C159" s="115" t="s">
        <v>24</v>
      </c>
      <c r="D159" s="116">
        <v>116723</v>
      </c>
      <c r="E159" s="57">
        <v>0</v>
      </c>
      <c r="F159" s="57">
        <v>0</v>
      </c>
      <c r="G159" s="57">
        <v>0</v>
      </c>
      <c r="H159" s="57">
        <v>0</v>
      </c>
      <c r="I159" s="24" t="s">
        <v>176</v>
      </c>
    </row>
    <row r="160" spans="1:9" ht="62.25" customHeight="1"/>
    <row r="161" spans="2:5" ht="18.75">
      <c r="B161" s="118" t="s">
        <v>163</v>
      </c>
      <c r="E161" s="119" t="s">
        <v>161</v>
      </c>
    </row>
    <row r="162" spans="2:5" ht="18.75">
      <c r="B162" s="120"/>
      <c r="C162" s="121"/>
    </row>
    <row r="163" spans="2:5" ht="18.75">
      <c r="B163" s="118"/>
      <c r="E163" s="119"/>
    </row>
    <row r="167" spans="2:5">
      <c r="B167" s="122"/>
    </row>
    <row r="168" spans="2:5">
      <c r="B168" s="122"/>
    </row>
    <row r="169" spans="2:5">
      <c r="B169" s="122"/>
    </row>
    <row r="170" spans="2:5">
      <c r="B170" s="122"/>
    </row>
  </sheetData>
  <customSheetViews>
    <customSheetView guid="{F8CF9E0D-0E2B-4BEC-9761-7CAB6D65D6B0}" showGridLines="0">
      <pane ySplit="14" topLeftCell="A15" activePane="bottomLeft" state="frozen"/>
      <selection pane="bottomLeft" activeCell="H4" sqref="H4"/>
      <pageMargins left="0.23622047244094491" right="0.19685039370078741" top="0.31496062992125984" bottom="0.55118110236220474" header="0.31496062992125984" footer="0.23622047244094491"/>
      <pageSetup paperSize="9" scale="70" fitToWidth="0" fitToHeight="0" orientation="portrait" r:id="rId1"/>
      <headerFooter differentFirst="1" alignWithMargins="0">
        <oddHeader>&amp;C&amp;P</oddHeader>
        <oddFooter>&amp;L&amp;9R2557_7p_KM&amp;R&amp;P</oddFooter>
        <firstFooter>&amp;L&amp;9R2557_7p_KM</firstFooter>
      </headerFooter>
    </customSheetView>
    <customSheetView guid="{0B104698-2FD4-44DD-BF08-BD68C088EA21}" showPageBreaks="1" showGridLines="0">
      <pane ySplit="14" topLeftCell="A143" activePane="bottomLeft" state="frozen"/>
      <selection pane="bottomLeft" activeCell="H4" sqref="H4"/>
      <pageMargins left="0.23622047244094491" right="0.19685039370078741" top="0.31496062992125984" bottom="0.55118110236220474" header="0.31496062992125984" footer="0.23622047244094491"/>
      <pageSetup paperSize="9" scale="70" fitToWidth="0" fitToHeight="0" orientation="portrait" r:id="rId2"/>
      <headerFooter differentFirst="1" alignWithMargins="0">
        <oddHeader>&amp;C&amp;P</oddHeader>
        <oddFooter>&amp;R&amp;P</oddFooter>
      </headerFooter>
    </customSheetView>
    <customSheetView guid="{1BA59072-FCF9-46DF-B440-FB3D1763C0BC}" showGridLines="0">
      <pane ySplit="13" topLeftCell="A125" activePane="bottomLeft" state="frozen"/>
      <selection pane="bottomLeft" activeCell="G125" sqref="G125"/>
      <pageMargins left="0.23622047244094491" right="0.19685039370078741" top="0.31496062992125984" bottom="0.55118110236220474" header="0.31496062992125984" footer="0.23622047244094491"/>
      <pageSetup paperSize="9" scale="70" fitToWidth="0" fitToHeight="0" orientation="portrait" r:id="rId3"/>
      <headerFooter differentFirst="1" alignWithMargins="0">
        <oddHeader>&amp;C&amp;P</oddHeader>
        <oddFooter>&amp;R&amp;P</oddFooter>
      </headerFooter>
    </customSheetView>
    <customSheetView guid="{98B7D521-35CD-4623-A7A2-408395496086}" showPageBreaks="1" showGridLines="0">
      <pane ySplit="14" topLeftCell="A152" activePane="bottomLeft" state="frozen"/>
      <selection pane="bottomLeft" activeCell="H162" sqref="H162"/>
      <pageMargins left="0.23622047244094491" right="0.19685039370078741" top="0.31496062992125984" bottom="0.55118110236220474" header="0.31496062992125984" footer="0.23622047244094491"/>
      <pageSetup paperSize="9" scale="70" fitToWidth="0" fitToHeight="0" orientation="portrait" r:id="rId4"/>
      <headerFooter differentFirst="1" alignWithMargins="0">
        <oddHeader>&amp;C&amp;P</oddHeader>
        <oddFooter>&amp;L&amp;"Times New Roman,Parasts"&amp;10KMRikp_251017_ grozījums_Nr_769</oddFooter>
        <firstFooter>&amp;L&amp;"Times New Roman,Parasts"&amp;10KMRikp_251017_ grozījums_Nr_769</firstFooter>
      </headerFooter>
    </customSheetView>
    <customSheetView guid="{E9D56418-2C2F-431C-AF83-1C0403CF366D}" showPageBreaks="1" showGridLines="0">
      <pane ySplit="13" topLeftCell="A125" activePane="bottomLeft" state="frozen"/>
      <selection pane="bottomLeft" activeCell="D133" sqref="D133"/>
      <pageMargins left="0.23622047244094491" right="0.19685039370078741" top="0.31496062992125984" bottom="0.55118110236220474" header="0.31496062992125984" footer="0.23622047244094491"/>
      <pageSetup paperSize="9" scale="70" fitToWidth="0" fitToHeight="0" orientation="portrait" r:id="rId5"/>
      <headerFooter differentFirst="1" alignWithMargins="0">
        <oddHeader>&amp;C&amp;P</oddHeader>
        <oddFooter>&amp;R&amp;P</oddFooter>
      </headerFooter>
    </customSheetView>
    <customSheetView guid="{A5660CBF-AA2E-4C85-940C-E63D35D6C445}" showGridLines="0">
      <pane ySplit="13" topLeftCell="A158" activePane="bottomLeft" state="frozen"/>
      <selection pane="bottomLeft" activeCell="B167" sqref="B167:B169"/>
      <pageMargins left="0.23622047244094491" right="0.19685039370078741" top="0.31496062992125984" bottom="0.55118110236220474" header="0.31496062992125984" footer="0.23622047244094491"/>
      <pageSetup paperSize="9" scale="70" fitToWidth="0" fitToHeight="0" orientation="portrait" r:id="rId6"/>
      <headerFooter differentFirst="1" alignWithMargins="0">
        <oddHeader>&amp;C&amp;P</oddHeader>
        <oddFooter>&amp;R&amp;P</oddFooter>
      </headerFooter>
    </customSheetView>
    <customSheetView guid="{2D966EAE-590B-4C9D-8DFB-42BDC75BF180}" showPageBreaks="1" showGridLines="0">
      <pane ySplit="6" topLeftCell="A46" activePane="bottomLeft" state="frozen"/>
      <selection pane="bottomLeft" activeCell="C49" sqref="C49"/>
      <pageMargins left="0.23622047244094491" right="0.19685039370078741" top="0.31496062992125984" bottom="0.55118110236220474" header="0.31496062992125984" footer="0.23622047244094491"/>
      <pageSetup paperSize="9" scale="68" fitToWidth="0" fitToHeight="0" orientation="portrait" r:id="rId7"/>
      <headerFooter alignWithMargins="0">
        <oddHeader>&amp;C&amp;P</oddHeader>
        <oddFooter>&amp;L&amp;F</oddFooter>
        <firstHeader>&amp;R&amp;"Times New Roman,Bold"&amp;10Kultūras ministrijas iesniegtajā redakcijā</firstHeader>
        <firstFooter>&amp;LR2727_6p1</firstFooter>
      </headerFooter>
    </customSheetView>
  </customSheetViews>
  <mergeCells count="32">
    <mergeCell ref="B156:B158"/>
    <mergeCell ref="B152:B155"/>
    <mergeCell ref="B146:B151"/>
    <mergeCell ref="B116:B118"/>
    <mergeCell ref="A132:C132"/>
    <mergeCell ref="B133:B138"/>
    <mergeCell ref="B139:B145"/>
    <mergeCell ref="B124:B131"/>
    <mergeCell ref="B91:B95"/>
    <mergeCell ref="B97:B100"/>
    <mergeCell ref="B101:B109"/>
    <mergeCell ref="B110:B112"/>
    <mergeCell ref="B113:B115"/>
    <mergeCell ref="B64:B66"/>
    <mergeCell ref="B69:B71"/>
    <mergeCell ref="B72:B76"/>
    <mergeCell ref="A90:C90"/>
    <mergeCell ref="A81:C81"/>
    <mergeCell ref="A87:C87"/>
    <mergeCell ref="A55:C55"/>
    <mergeCell ref="A59:C59"/>
    <mergeCell ref="A60:C60"/>
    <mergeCell ref="A22:C22"/>
    <mergeCell ref="A26:C26"/>
    <mergeCell ref="A30:C30"/>
    <mergeCell ref="A36:C36"/>
    <mergeCell ref="A40:C40"/>
    <mergeCell ref="A12:I12"/>
    <mergeCell ref="A15:C15"/>
    <mergeCell ref="A20:C20"/>
    <mergeCell ref="A16:C16"/>
    <mergeCell ref="A46:C46"/>
  </mergeCells>
  <pageMargins left="0.23622047244094491" right="0.19685039370078741" top="0.31496062992125984" bottom="0.55118110236220474" header="0.31496062992125984" footer="0.23622047244094491"/>
  <pageSetup paperSize="9" scale="70" fitToWidth="0" fitToHeight="0" orientation="portrait" r:id="rId8"/>
  <headerFooter differentFirst="1" alignWithMargins="0">
    <oddHeader>&amp;C&amp;P</oddHeader>
    <oddFooter>&amp;L&amp;9R2557_7p_KM&amp;R&amp;P</oddFooter>
    <firstFooter>&amp;L&amp;9R2557_7p_KM</firstFooter>
  </headerFooter>
  <ignoredErrors>
    <ignoredError sqref="E72:H72 I106:I107 I102:I104 I105" formulaRange="1"/>
    <ignoredError sqref="I64 I81 I97 I113 I116" formula="1"/>
    <ignoredError sqref="I93:I95 I92" formula="1" formulaRange="1"/>
  </ignoredError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pageMargins left="0.7" right="0.7" top="0.75" bottom="0.75" header="0.3" footer="0.3"/>
    </customSheetView>
    <customSheetView guid="{0B104698-2FD4-44DD-BF08-BD68C088EA21}">
      <pageMargins left="0.7" right="0.7" top="0.75" bottom="0.75" header="0.3" footer="0.3"/>
    </customSheetView>
    <customSheetView guid="{2D966EAE-590B-4C9D-8DFB-42BDC75BF180}">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F8CF9E0D-0E2B-4BEC-9761-7CAB6D65D6B0}" state="hidden">
      <pageMargins left="0.7" right="0.7" top="0.75" bottom="0.75" header="0.3" footer="0.3"/>
    </customSheetView>
    <customSheetView guid="{0B104698-2FD4-44DD-BF08-BD68C088EA21}" state="hidden">
      <pageMargins left="0.7" right="0.7" top="0.75" bottom="0.75" header="0.3" footer="0.3"/>
    </customSheetView>
    <customSheetView guid="{1BA59072-FCF9-46DF-B440-FB3D1763C0BC}" state="hidden">
      <pageMargins left="0.7" right="0.7" top="0.75" bottom="0.75" header="0.3" footer="0.3"/>
    </customSheetView>
    <customSheetView guid="{98B7D521-35CD-4623-A7A2-408395496086}" state="hidden">
      <pageMargins left="0.7" right="0.7" top="0.75" bottom="0.75" header="0.3" footer="0.3"/>
    </customSheetView>
    <customSheetView guid="{E9D56418-2C2F-431C-AF83-1C0403CF366D}" state="hidden">
      <pageMargins left="0.7" right="0.7" top="0.75" bottom="0.75" header="0.3" footer="0.3"/>
    </customSheetView>
    <customSheetView guid="{A5660CBF-AA2E-4C85-940C-E63D35D6C445}" state="hidden">
      <pageMargins left="0.7" right="0.7" top="0.75" bottom="0.75" header="0.3" footer="0.3"/>
    </customSheetView>
    <customSheetView guid="{2D966EAE-590B-4C9D-8DFB-42BDC75BF180}"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14</vt:i4>
      </vt:variant>
      <vt:variant>
        <vt:lpstr>Diapazoni ar nosaukumiem</vt:lpstr>
      </vt:variant>
      <vt:variant>
        <vt:i4>3</vt:i4>
      </vt:variant>
    </vt:vector>
  </HeadingPairs>
  <TitlesOfParts>
    <vt:vector size="17" baseType="lpstr">
      <vt:lpstr>budzets</vt:lpstr>
      <vt:lpstr>ĀM_25</vt:lpstr>
      <vt:lpstr>ĀM_26</vt:lpstr>
      <vt:lpstr>ĀM_27</vt:lpstr>
      <vt:lpstr>ĀM_28</vt:lpstr>
      <vt:lpstr>ĀM_29</vt:lpstr>
      <vt:lpstr>ĀM_30</vt:lpstr>
      <vt:lpstr>ĀM_31</vt:lpstr>
      <vt:lpstr>LV100_reģioni_98</vt:lpstr>
      <vt:lpstr>LV100_reģioni_99</vt:lpstr>
      <vt:lpstr>LV100_reģioni_100</vt:lpstr>
      <vt:lpstr>LV100_reģioni_101</vt:lpstr>
      <vt:lpstr>LV100_reģioni_102</vt:lpstr>
      <vt:lpstr>Sheet1</vt:lpstr>
      <vt:lpstr>budzets!Drukāt_virsrakstus</vt:lpstr>
      <vt:lpstr>budzets!OLE_LINK1</vt:lpstr>
      <vt:lpstr>budzets!OLE_LINK9</vt:lpstr>
    </vt:vector>
  </TitlesOfParts>
  <Company>LR Kultūras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Latvijas valsts simtgades pasākumu plāba 2017. - 2021.gadam īstenošanai piešķirtā vaksts budžeta finansējuma sadalījums</dc:title>
  <dc:subject>Ministru kabineta rīkojuma projekta 1.pielikums</dc:subject>
  <dc:creator>Ilze Tormane</dc:creator>
  <dc:description>Ilze Tormane
Kultūras ministrijas
Latvijas valsts simtgades biroja 
projektu koordinatore
Tālr. 67330323; fakss: 67330293
Ilze.Tormane@km.gov.lv</dc:description>
  <cp:lastModifiedBy>LindaPa</cp:lastModifiedBy>
  <cp:lastPrinted>2017-11-23T14:50:34Z</cp:lastPrinted>
  <dcterms:created xsi:type="dcterms:W3CDTF">2016-08-18T07:03:24Z</dcterms:created>
  <dcterms:modified xsi:type="dcterms:W3CDTF">2018-12-11T13:00:33Z</dcterms:modified>
</cp:coreProperties>
</file>